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0" windowWidth="13379" windowHeight="7415"/>
  </bookViews>
  <sheets>
    <sheet name="Slalom" sheetId="4" r:id="rId1"/>
    <sheet name="DR" sheetId="5" r:id="rId2"/>
    <sheet name="Trophies" sheetId="6" r:id="rId3"/>
    <sheet name="Sheet1" sheetId="8" r:id="rId4"/>
  </sheets>
  <calcPr calcId="14562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23" i="5" l="1"/>
  <c r="F12" i="5"/>
  <c r="F6" i="5"/>
  <c r="F5" i="5"/>
  <c r="G12" i="5"/>
  <c r="F14" i="5"/>
  <c r="G14" i="5"/>
  <c r="G5" i="5"/>
  <c r="F15" i="5"/>
  <c r="G15" i="5"/>
  <c r="E20" i="5"/>
  <c r="E24" i="5"/>
  <c r="E21" i="5"/>
  <c r="E22" i="5"/>
  <c r="F8" i="5"/>
  <c r="G8" i="5"/>
  <c r="F10" i="5"/>
  <c r="G10" i="5"/>
  <c r="F13" i="5"/>
  <c r="G13" i="5"/>
  <c r="F11" i="5"/>
  <c r="G11" i="5"/>
  <c r="F7" i="5"/>
  <c r="G7" i="5"/>
  <c r="F9" i="5"/>
  <c r="G9" i="5"/>
  <c r="G6" i="5"/>
  <c r="J14" i="4"/>
  <c r="G14" i="4"/>
  <c r="K14" i="4"/>
  <c r="G52" i="4"/>
  <c r="K52" i="4"/>
  <c r="G13" i="4"/>
  <c r="G12" i="4"/>
  <c r="G51" i="4"/>
  <c r="K51" i="4"/>
  <c r="J39" i="4"/>
  <c r="G39" i="4"/>
  <c r="K39" i="4"/>
  <c r="J31" i="4"/>
  <c r="G31" i="4"/>
  <c r="K31" i="4"/>
  <c r="J32" i="4"/>
  <c r="G32" i="4"/>
  <c r="K32" i="4"/>
  <c r="J30" i="4"/>
  <c r="G30" i="4"/>
  <c r="K30" i="4"/>
  <c r="G28" i="4"/>
  <c r="K28" i="4"/>
  <c r="G27" i="4"/>
  <c r="J27" i="4"/>
  <c r="K27" i="4"/>
  <c r="G50" i="4"/>
  <c r="J50" i="4"/>
  <c r="K50" i="4"/>
  <c r="G49" i="4"/>
  <c r="J49" i="4"/>
  <c r="K49" i="4"/>
  <c r="G11" i="4"/>
  <c r="J11" i="4"/>
  <c r="K11" i="4"/>
  <c r="J51" i="4"/>
  <c r="J41" i="4"/>
  <c r="G41" i="4"/>
  <c r="K41" i="4"/>
  <c r="J25" i="4"/>
  <c r="G25" i="4"/>
  <c r="K25" i="4"/>
  <c r="J33" i="4"/>
  <c r="G33" i="4"/>
  <c r="J48" i="4"/>
  <c r="G45" i="4"/>
  <c r="J45" i="4"/>
  <c r="K45" i="4"/>
  <c r="G46" i="4"/>
  <c r="J46" i="4"/>
  <c r="K46" i="4"/>
  <c r="G48" i="4"/>
  <c r="K48" i="4"/>
  <c r="G47" i="4"/>
  <c r="J47" i="4"/>
  <c r="K47" i="4"/>
  <c r="G44" i="4"/>
  <c r="J44" i="4"/>
  <c r="K44" i="4"/>
  <c r="G42" i="4"/>
  <c r="K42" i="4"/>
  <c r="G43" i="4"/>
  <c r="K43" i="4"/>
  <c r="G40" i="4"/>
  <c r="J40" i="4"/>
  <c r="K40" i="4"/>
  <c r="G38" i="4"/>
  <c r="J38" i="4"/>
  <c r="K38" i="4"/>
  <c r="G37" i="4"/>
  <c r="J37" i="4"/>
  <c r="K37" i="4"/>
  <c r="G36" i="4"/>
  <c r="J36" i="4"/>
  <c r="K36" i="4"/>
  <c r="K33" i="4"/>
  <c r="G34" i="4"/>
  <c r="J34" i="4"/>
  <c r="K34" i="4"/>
  <c r="G35" i="4"/>
  <c r="J35" i="4"/>
  <c r="K35" i="4"/>
  <c r="G29" i="4"/>
  <c r="J29" i="4"/>
  <c r="K29" i="4"/>
  <c r="G24" i="4"/>
  <c r="J24" i="4"/>
  <c r="K24" i="4"/>
  <c r="G23" i="4"/>
  <c r="J23" i="4"/>
  <c r="K23" i="4"/>
  <c r="G22" i="4"/>
  <c r="J22" i="4"/>
  <c r="K22" i="4"/>
  <c r="G20" i="4"/>
  <c r="J20" i="4"/>
  <c r="K20" i="4"/>
  <c r="G21" i="4"/>
  <c r="J21" i="4"/>
  <c r="K21" i="4"/>
  <c r="G19" i="4"/>
  <c r="J19" i="4"/>
  <c r="K19" i="4"/>
  <c r="G26" i="4"/>
  <c r="J26" i="4"/>
  <c r="K26" i="4"/>
  <c r="G18" i="4"/>
  <c r="J18" i="4"/>
  <c r="K18" i="4"/>
  <c r="G17" i="4"/>
  <c r="J17" i="4"/>
  <c r="K17" i="4"/>
  <c r="G16" i="4"/>
  <c r="J16" i="4"/>
  <c r="K16" i="4"/>
  <c r="G15" i="4"/>
  <c r="J15" i="4"/>
  <c r="K15" i="4"/>
  <c r="J12" i="4"/>
  <c r="K12" i="4"/>
  <c r="J13" i="4"/>
  <c r="K13" i="4"/>
</calcChain>
</file>

<file path=xl/sharedStrings.xml><?xml version="1.0" encoding="utf-8"?>
<sst xmlns="http://schemas.openxmlformats.org/spreadsheetml/2006/main" count="246" uniqueCount="169">
  <si>
    <t>Shipley</t>
    <phoneticPr fontId="3" type="noConversion"/>
  </si>
  <si>
    <t>SUP</t>
    <phoneticPr fontId="3" type="noConversion"/>
  </si>
  <si>
    <t>David</t>
    <phoneticPr fontId="3" type="noConversion"/>
  </si>
  <si>
    <t>Zimmerman</t>
    <phoneticPr fontId="3" type="noConversion"/>
  </si>
  <si>
    <t>Brandon</t>
    <phoneticPr fontId="3" type="noConversion"/>
  </si>
  <si>
    <t>Salayi</t>
    <phoneticPr fontId="3" type="noConversion"/>
  </si>
  <si>
    <t>K1 Race</t>
    <phoneticPr fontId="3" type="noConversion"/>
  </si>
  <si>
    <t>Senior</t>
    <phoneticPr fontId="3" type="noConversion"/>
  </si>
  <si>
    <t>Doug Ritchie</t>
    <phoneticPr fontId="3" type="noConversion"/>
  </si>
  <si>
    <t>Rich Roehner &amp; Mike Baker</t>
    <phoneticPr fontId="3" type="noConversion"/>
  </si>
  <si>
    <t>Brandon Salayi</t>
    <phoneticPr fontId="3" type="noConversion"/>
  </si>
  <si>
    <t>OC-1 M</t>
    <phoneticPr fontId="3" type="noConversion"/>
  </si>
  <si>
    <t>K-1 W Slalom</t>
    <phoneticPr fontId="3" type="noConversion"/>
  </si>
  <si>
    <t>Allyson Moore</t>
    <phoneticPr fontId="3" type="noConversion"/>
  </si>
  <si>
    <t>OC-1 M</t>
    <phoneticPr fontId="3" type="noConversion"/>
  </si>
  <si>
    <t>John Gallagher</t>
    <phoneticPr fontId="3" type="noConversion"/>
  </si>
  <si>
    <t>Ben Schmidt</t>
    <phoneticPr fontId="3" type="noConversion"/>
  </si>
  <si>
    <t>Boo Turner</t>
    <phoneticPr fontId="3" type="noConversion"/>
  </si>
  <si>
    <t>Doug Ritchie</t>
    <phoneticPr fontId="3" type="noConversion"/>
  </si>
  <si>
    <t>Senior</t>
    <phoneticPr fontId="3" type="noConversion"/>
  </si>
  <si>
    <t>FOG</t>
    <phoneticPr fontId="3" type="noConversion"/>
  </si>
  <si>
    <t>Senior</t>
    <phoneticPr fontId="3" type="noConversion"/>
  </si>
  <si>
    <t>Eric Hinson</t>
    <phoneticPr fontId="3" type="noConversion"/>
  </si>
  <si>
    <t>Joel Martin</t>
    <phoneticPr fontId="3" type="noConversion"/>
  </si>
  <si>
    <t>Michele Hinatsu</t>
    <phoneticPr fontId="3" type="noConversion"/>
  </si>
  <si>
    <t>Cutest Dog</t>
    <phoneticPr fontId="3" type="noConversion"/>
  </si>
  <si>
    <t>% in Race</t>
  </si>
  <si>
    <t>C-1 M WW</t>
  </si>
  <si>
    <t>Tom Wier</t>
  </si>
  <si>
    <t>K-1 W WW</t>
  </si>
  <si>
    <t>Jennie Goldberg</t>
  </si>
  <si>
    <t>K-1 M WW</t>
  </si>
  <si>
    <t>K-1 W Slalom</t>
  </si>
  <si>
    <t>Lisa Day</t>
  </si>
  <si>
    <t>K-1 M Slalom</t>
  </si>
  <si>
    <t>Rufus Knapp</t>
  </si>
  <si>
    <t>Classic</t>
  </si>
  <si>
    <t>Time</t>
  </si>
  <si>
    <t>Matt LeBlanc's address</t>
  </si>
  <si>
    <t>3802 35th Ave SW Seattle, WA 98126.  Thanks.</t>
  </si>
  <si>
    <t>TIME1</t>
    <phoneticPr fontId="3" type="noConversion"/>
  </si>
  <si>
    <t>Jennie and Dave</t>
    <phoneticPr fontId="3" type="noConversion"/>
  </si>
  <si>
    <t>Zimberg</t>
    <phoneticPr fontId="3" type="noConversion"/>
  </si>
  <si>
    <t>OC-1W</t>
    <phoneticPr fontId="3" type="noConversion"/>
  </si>
  <si>
    <t>Boo</t>
    <phoneticPr fontId="3" type="noConversion"/>
  </si>
  <si>
    <t>Turner</t>
    <phoneticPr fontId="3" type="noConversion"/>
  </si>
  <si>
    <t>David</t>
    <phoneticPr fontId="3" type="noConversion"/>
  </si>
  <si>
    <t>Zimmerman</t>
    <phoneticPr fontId="3" type="noConversion"/>
  </si>
  <si>
    <t>Ken</t>
    <phoneticPr fontId="3" type="noConversion"/>
  </si>
  <si>
    <t>Daugherty</t>
    <phoneticPr fontId="3" type="noConversion"/>
  </si>
  <si>
    <t>Matt</t>
    <phoneticPr fontId="3" type="noConversion"/>
  </si>
  <si>
    <t>Kurle</t>
    <phoneticPr fontId="3" type="noConversion"/>
  </si>
  <si>
    <t>Shaun</t>
    <phoneticPr fontId="3" type="noConversion"/>
  </si>
  <si>
    <t>Rasmussen</t>
    <phoneticPr fontId="3" type="noConversion"/>
  </si>
  <si>
    <t>Peter</t>
    <phoneticPr fontId="3" type="noConversion"/>
  </si>
  <si>
    <t>Rummel</t>
    <phoneticPr fontId="3" type="noConversion"/>
  </si>
  <si>
    <t>K1W Rec</t>
    <phoneticPr fontId="3" type="noConversion"/>
  </si>
  <si>
    <t>FOG</t>
    <phoneticPr fontId="3" type="noConversion"/>
  </si>
  <si>
    <t>Michele</t>
    <phoneticPr fontId="3" type="noConversion"/>
  </si>
  <si>
    <t>Hinatsu</t>
    <phoneticPr fontId="3" type="noConversion"/>
  </si>
  <si>
    <t>Senior</t>
    <phoneticPr fontId="3" type="noConversion"/>
  </si>
  <si>
    <t>Erin</t>
    <phoneticPr fontId="3" type="noConversion"/>
  </si>
  <si>
    <t>Wheelis</t>
    <phoneticPr fontId="3" type="noConversion"/>
  </si>
  <si>
    <t>C-2</t>
    <phoneticPr fontId="3" type="noConversion"/>
  </si>
  <si>
    <t>Steve</t>
    <phoneticPr fontId="3" type="noConversion"/>
  </si>
  <si>
    <t>Exe</t>
    <phoneticPr fontId="3" type="noConversion"/>
  </si>
  <si>
    <t>John</t>
    <phoneticPr fontId="3" type="noConversion"/>
  </si>
  <si>
    <t>Lechmanik</t>
    <phoneticPr fontId="3" type="noConversion"/>
  </si>
  <si>
    <t>DNF</t>
    <phoneticPr fontId="3" type="noConversion"/>
  </si>
  <si>
    <t>K1 Rec</t>
    <phoneticPr fontId="3" type="noConversion"/>
  </si>
  <si>
    <t xml:space="preserve">Will </t>
    <phoneticPr fontId="3" type="noConversion"/>
  </si>
  <si>
    <t>Day</t>
    <phoneticPr fontId="3" type="noConversion"/>
  </si>
  <si>
    <t>Eric</t>
    <phoneticPr fontId="3" type="noConversion"/>
  </si>
  <si>
    <t>Hinson</t>
    <phoneticPr fontId="3" type="noConversion"/>
  </si>
  <si>
    <t>Chris</t>
    <phoneticPr fontId="3" type="noConversion"/>
  </si>
  <si>
    <t>Knorr</t>
    <phoneticPr fontId="3" type="noConversion"/>
  </si>
  <si>
    <t>Allyson</t>
    <phoneticPr fontId="3" type="noConversion"/>
  </si>
  <si>
    <t>Moore</t>
    <phoneticPr fontId="3" type="noConversion"/>
  </si>
  <si>
    <t>Master</t>
    <phoneticPr fontId="3" type="noConversion"/>
  </si>
  <si>
    <t>Paul</t>
    <phoneticPr fontId="3" type="noConversion"/>
  </si>
  <si>
    <t>Class</t>
  </si>
  <si>
    <t>Name</t>
  </si>
  <si>
    <t>Penalties1</t>
  </si>
  <si>
    <t>Total1</t>
  </si>
  <si>
    <t>Time2</t>
  </si>
  <si>
    <t>Penalties2</t>
  </si>
  <si>
    <t>Total2</t>
  </si>
  <si>
    <t>BestTime</t>
  </si>
  <si>
    <t>Last Name</t>
  </si>
  <si>
    <t>Rufus</t>
  </si>
  <si>
    <t>Knapp</t>
  </si>
  <si>
    <t>Marc</t>
  </si>
  <si>
    <t>Leonard</t>
  </si>
  <si>
    <t>Victor</t>
  </si>
  <si>
    <t>Kress</t>
  </si>
  <si>
    <t>OC-1</t>
  </si>
  <si>
    <t>Day</t>
  </si>
  <si>
    <t>Place</t>
  </si>
  <si>
    <t>C1 Race</t>
  </si>
  <si>
    <t>K2</t>
  </si>
  <si>
    <t>K1W Rec</t>
  </si>
  <si>
    <t>Mary</t>
  </si>
  <si>
    <t>Keppler</t>
  </si>
  <si>
    <t>K1W Race</t>
  </si>
  <si>
    <t xml:space="preserve">Dawn </t>
  </si>
  <si>
    <t>Meekhof</t>
  </si>
  <si>
    <t>Lisa</t>
  </si>
  <si>
    <t>K1 Race</t>
  </si>
  <si>
    <t>Joel</t>
  </si>
  <si>
    <t>Martin</t>
  </si>
  <si>
    <t>K1 Rec</t>
  </si>
  <si>
    <t>Hinkley</t>
  </si>
  <si>
    <t>Bert</t>
  </si>
  <si>
    <t>Eli</t>
  </si>
  <si>
    <t>Nicholson</t>
  </si>
  <si>
    <t>Tip-Over:</t>
  </si>
  <si>
    <t>Lisa and Rufus</t>
  </si>
  <si>
    <t xml:space="preserve">Jennie  </t>
  </si>
  <si>
    <t>Goldberg</t>
  </si>
  <si>
    <t>Marin</t>
  </si>
  <si>
    <t>Millar</t>
  </si>
  <si>
    <t>Doug</t>
  </si>
  <si>
    <t>Age Group</t>
  </si>
  <si>
    <t>Senior</t>
  </si>
  <si>
    <t>DNS</t>
  </si>
  <si>
    <t>Master</t>
  </si>
  <si>
    <t>FOG</t>
  </si>
  <si>
    <t>Rich</t>
  </si>
  <si>
    <t>Roehner</t>
  </si>
  <si>
    <t>Fastest Time</t>
  </si>
  <si>
    <t>Women's Cup</t>
  </si>
  <si>
    <t>K1W Rec Cup</t>
  </si>
  <si>
    <t>Peterka</t>
  </si>
  <si>
    <t>OC-2</t>
  </si>
  <si>
    <t>Brandon and Allen</t>
  </si>
  <si>
    <t>Marin Millar</t>
  </si>
  <si>
    <t>Mark Leonard</t>
  </si>
  <si>
    <t>Glitterlids</t>
  </si>
  <si>
    <t>Ben</t>
  </si>
  <si>
    <t>Schmidt</t>
  </si>
  <si>
    <t>Tom</t>
  </si>
  <si>
    <t>Wier</t>
  </si>
  <si>
    <t>Brandon</t>
  </si>
  <si>
    <t>Salayi</t>
  </si>
  <si>
    <t xml:space="preserve">John </t>
  </si>
  <si>
    <t>Gallagher</t>
  </si>
  <si>
    <t>Total</t>
  </si>
  <si>
    <t>2012 Salmon La Sac Downriver Results</t>
  </si>
  <si>
    <t>Sprint</t>
  </si>
  <si>
    <t>Rank</t>
  </si>
  <si>
    <t>Run 1</t>
  </si>
  <si>
    <t>Run 2</t>
  </si>
  <si>
    <t>Pero</t>
  </si>
  <si>
    <t>Stephanie Peterka</t>
  </si>
  <si>
    <t xml:space="preserve">Rich Roehner </t>
  </si>
  <si>
    <t>Mike Baker</t>
  </si>
  <si>
    <t xml:space="preserve">Dick Shipley </t>
  </si>
  <si>
    <t xml:space="preserve">Stephanie </t>
  </si>
  <si>
    <t>Brandon Salayi</t>
  </si>
  <si>
    <t>Ben Schmidt</t>
  </si>
  <si>
    <t>Paul Shipley</t>
  </si>
  <si>
    <t>C-2 WW</t>
  </si>
  <si>
    <t>June 1 - Downriver</t>
  </si>
  <si>
    <t>June 2 - Slalom</t>
  </si>
  <si>
    <t>flow = 1770 cfs inflow to reservoir</t>
  </si>
  <si>
    <t>NW Slalom Cup #5  2013</t>
  </si>
  <si>
    <t>Cle Elum River, Roslyn, WA</t>
  </si>
  <si>
    <t>class II+</t>
  </si>
  <si>
    <t>WKC SalmonLaSac Whitewater Races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</si>
</sst>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Times New_x000d__x000a_              Roman"/>
    </font>
    <font>
      <sz val="8"/>
      <name val="Times New Roman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1" fillId="0" borderId="0" xfId="0" applyFont="1"/>
    <xf numFmtId="0" fontId="0" fillId="0" borderId="1" xfId="0" applyBorder="1"/>
    <xf numFmtId="2" fontId="0" fillId="0" borderId="1" xfId="0" applyNumberFormat="1" applyBorder="1"/>
    <xf numFmtId="0" fontId="2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:N52"/>
  <sheetViews>
    <sheetView tabSelected="1" topLeftCell="A7" zoomScale="125" workbookViewId="0">
      <selection activeCell="C2" sqref="C2"/>
    </sheetView>
  </sheetViews>
  <sheetFormatPr defaultColWidth="8.796875" defaultRowHeight="14"/>
  <cols>
    <col min="1" max="2" width="13.796875" style="1" customWidth="1"/>
    <col min="3" max="3" width="26.09765625" style="1" bestFit="1" customWidth="1"/>
    <col min="4" max="4" width="15.8984375" style="1" bestFit="1" customWidth="1"/>
    <col min="5" max="5" width="8.796875" style="1"/>
    <col min="6" max="6" width="10.3984375" style="1" customWidth="1"/>
    <col min="7" max="13" width="8.796875" style="1"/>
    <col min="14" max="14" width="9.69921875" style="1" bestFit="1" customWidth="1"/>
    <col min="15" max="16384" width="8.796875" style="1"/>
  </cols>
  <sheetData>
    <row r="1" spans="1:14">
      <c r="A1" s="3" t="s">
        <v>168</v>
      </c>
      <c r="B1" s="3"/>
    </row>
    <row r="2" spans="1:14">
      <c r="A2" s="3" t="s">
        <v>162</v>
      </c>
      <c r="B2" s="3"/>
    </row>
    <row r="3" spans="1:14">
      <c r="A3" s="3" t="s">
        <v>163</v>
      </c>
      <c r="B3" s="3"/>
    </row>
    <row r="4" spans="1:14">
      <c r="A4" s="3" t="s">
        <v>164</v>
      </c>
      <c r="B4" s="3"/>
    </row>
    <row r="5" spans="1:14">
      <c r="A5" s="3" t="s">
        <v>165</v>
      </c>
      <c r="B5" s="3"/>
    </row>
    <row r="6" spans="1:14">
      <c r="A6" s="3" t="s">
        <v>166</v>
      </c>
      <c r="B6" s="3"/>
    </row>
    <row r="7" spans="1:14">
      <c r="A7" s="3" t="s">
        <v>167</v>
      </c>
      <c r="B7" s="3"/>
    </row>
    <row r="8" spans="1:14">
      <c r="A8" s="3"/>
      <c r="B8" s="3"/>
    </row>
    <row r="9" spans="1:14">
      <c r="A9" s="3"/>
      <c r="B9" s="3"/>
    </row>
    <row r="10" spans="1:14" s="2" customFormat="1">
      <c r="A10" s="2" t="s">
        <v>80</v>
      </c>
      <c r="B10" s="2" t="s">
        <v>122</v>
      </c>
      <c r="C10" s="2" t="s">
        <v>81</v>
      </c>
      <c r="D10" s="2" t="s">
        <v>88</v>
      </c>
      <c r="E10" s="2" t="s">
        <v>40</v>
      </c>
      <c r="F10" s="2" t="s">
        <v>82</v>
      </c>
      <c r="G10" s="2" t="s">
        <v>83</v>
      </c>
      <c r="H10" s="2" t="s">
        <v>84</v>
      </c>
      <c r="I10" s="2" t="s">
        <v>85</v>
      </c>
      <c r="J10" s="2" t="s">
        <v>86</v>
      </c>
      <c r="K10" s="2" t="s">
        <v>87</v>
      </c>
      <c r="L10" s="2" t="s">
        <v>97</v>
      </c>
    </row>
    <row r="11" spans="1:14">
      <c r="A11" s="1" t="s">
        <v>63</v>
      </c>
      <c r="C11" s="1" t="s">
        <v>156</v>
      </c>
      <c r="D11" s="1" t="s">
        <v>160</v>
      </c>
      <c r="E11" s="1">
        <v>160.77000000000001</v>
      </c>
      <c r="F11" s="1">
        <v>2</v>
      </c>
      <c r="G11" s="1">
        <f t="shared" ref="G11:G52" si="0">E11+F11</f>
        <v>162.77000000000001</v>
      </c>
      <c r="H11" s="1">
        <v>162.28</v>
      </c>
      <c r="I11" s="1">
        <v>0</v>
      </c>
      <c r="J11" s="1">
        <f t="shared" ref="J11:J27" si="1">H11+I11</f>
        <v>162.28</v>
      </c>
      <c r="K11" s="1">
        <f t="shared" ref="K11:K27" si="2">IF(G11&lt;J11,G11,J11)</f>
        <v>162.28</v>
      </c>
      <c r="L11" s="1">
        <v>1</v>
      </c>
    </row>
    <row r="12" spans="1:14">
      <c r="A12" s="1" t="s">
        <v>98</v>
      </c>
      <c r="B12" s="1" t="s">
        <v>125</v>
      </c>
      <c r="C12" s="1" t="s">
        <v>140</v>
      </c>
      <c r="D12" s="1" t="s">
        <v>141</v>
      </c>
      <c r="E12" s="1">
        <v>148.06</v>
      </c>
      <c r="F12" s="1">
        <v>0</v>
      </c>
      <c r="G12" s="1">
        <f t="shared" si="0"/>
        <v>148.06</v>
      </c>
      <c r="H12" s="1">
        <v>142.69999999999999</v>
      </c>
      <c r="I12" s="1">
        <v>0</v>
      </c>
      <c r="J12" s="1">
        <f t="shared" si="1"/>
        <v>142.69999999999999</v>
      </c>
      <c r="K12" s="1">
        <f t="shared" si="2"/>
        <v>142.69999999999999</v>
      </c>
      <c r="L12" s="1">
        <v>1</v>
      </c>
      <c r="N12" s="4"/>
    </row>
    <row r="13" spans="1:14">
      <c r="A13" s="1" t="s">
        <v>98</v>
      </c>
      <c r="B13" s="1" t="s">
        <v>78</v>
      </c>
      <c r="C13" s="1" t="s">
        <v>79</v>
      </c>
      <c r="D13" s="1" t="s">
        <v>0</v>
      </c>
      <c r="E13" s="1">
        <v>144.38</v>
      </c>
      <c r="F13" s="1">
        <v>0</v>
      </c>
      <c r="G13" s="1">
        <f t="shared" si="0"/>
        <v>144.38</v>
      </c>
      <c r="H13" s="1">
        <v>145.96</v>
      </c>
      <c r="I13" s="1">
        <v>0</v>
      </c>
      <c r="J13" s="1">
        <f t="shared" si="1"/>
        <v>145.96</v>
      </c>
      <c r="K13" s="1">
        <f t="shared" si="2"/>
        <v>144.38</v>
      </c>
      <c r="L13" s="1">
        <v>2</v>
      </c>
      <c r="N13" s="4"/>
    </row>
    <row r="14" spans="1:14">
      <c r="A14" s="1" t="s">
        <v>98</v>
      </c>
      <c r="B14" s="1" t="s">
        <v>125</v>
      </c>
      <c r="C14" s="1" t="s">
        <v>4</v>
      </c>
      <c r="D14" s="1" t="s">
        <v>5</v>
      </c>
      <c r="E14" s="1">
        <v>189.03</v>
      </c>
      <c r="F14" s="1">
        <v>2</v>
      </c>
      <c r="G14" s="1">
        <f t="shared" si="0"/>
        <v>191.03</v>
      </c>
      <c r="H14" s="1">
        <v>203.34</v>
      </c>
      <c r="I14" s="1">
        <v>8</v>
      </c>
      <c r="J14" s="1">
        <f t="shared" si="1"/>
        <v>211.34</v>
      </c>
      <c r="K14" s="1">
        <f t="shared" si="2"/>
        <v>191.03</v>
      </c>
      <c r="L14" s="1">
        <v>3</v>
      </c>
    </row>
    <row r="15" spans="1:14">
      <c r="A15" s="1" t="s">
        <v>107</v>
      </c>
      <c r="B15" s="1" t="s">
        <v>126</v>
      </c>
      <c r="C15" s="1" t="s">
        <v>112</v>
      </c>
      <c r="D15" s="1" t="s">
        <v>111</v>
      </c>
      <c r="E15" s="1">
        <v>147.66999999999999</v>
      </c>
      <c r="F15" s="1">
        <v>0</v>
      </c>
      <c r="G15" s="1">
        <f t="shared" si="0"/>
        <v>147.66999999999999</v>
      </c>
      <c r="H15" s="1">
        <v>151.27000000000001</v>
      </c>
      <c r="I15" s="1">
        <v>0</v>
      </c>
      <c r="J15" s="1">
        <f t="shared" si="1"/>
        <v>151.27000000000001</v>
      </c>
      <c r="K15" s="1">
        <f t="shared" si="2"/>
        <v>147.66999999999999</v>
      </c>
      <c r="L15" s="1">
        <v>1</v>
      </c>
    </row>
    <row r="16" spans="1:14">
      <c r="A16" s="1" t="s">
        <v>107</v>
      </c>
      <c r="B16" s="1" t="s">
        <v>126</v>
      </c>
      <c r="C16" s="1" t="s">
        <v>127</v>
      </c>
      <c r="D16" s="1" t="s">
        <v>128</v>
      </c>
      <c r="E16" s="1">
        <v>157.66999999999999</v>
      </c>
      <c r="F16" s="1">
        <v>56</v>
      </c>
      <c r="G16" s="1">
        <f t="shared" si="0"/>
        <v>213.67</v>
      </c>
      <c r="H16" s="1">
        <v>154.07</v>
      </c>
      <c r="I16" s="1">
        <v>2</v>
      </c>
      <c r="J16" s="1">
        <f t="shared" si="1"/>
        <v>156.07</v>
      </c>
      <c r="K16" s="1">
        <f t="shared" si="2"/>
        <v>156.07</v>
      </c>
      <c r="L16" s="1">
        <v>2</v>
      </c>
    </row>
    <row r="17" spans="1:14">
      <c r="A17" s="1" t="s">
        <v>107</v>
      </c>
      <c r="B17" s="1" t="s">
        <v>126</v>
      </c>
      <c r="C17" s="1" t="s">
        <v>93</v>
      </c>
      <c r="D17" s="1" t="s">
        <v>94</v>
      </c>
      <c r="E17" s="1">
        <v>160.25</v>
      </c>
      <c r="F17" s="1">
        <v>0</v>
      </c>
      <c r="G17" s="1">
        <f t="shared" si="0"/>
        <v>160.25</v>
      </c>
      <c r="H17" s="1">
        <v>161.99</v>
      </c>
      <c r="I17" s="1">
        <v>0</v>
      </c>
      <c r="J17" s="1">
        <f t="shared" si="1"/>
        <v>161.99</v>
      </c>
      <c r="K17" s="1">
        <f t="shared" si="2"/>
        <v>160.25</v>
      </c>
      <c r="L17" s="1">
        <v>3</v>
      </c>
    </row>
    <row r="18" spans="1:14">
      <c r="A18" s="1" t="s">
        <v>107</v>
      </c>
      <c r="B18" s="1" t="s">
        <v>20</v>
      </c>
      <c r="C18" s="1" t="s">
        <v>54</v>
      </c>
      <c r="D18" s="1" t="s">
        <v>55</v>
      </c>
      <c r="E18" s="1">
        <v>172.92</v>
      </c>
      <c r="F18" s="1">
        <v>2</v>
      </c>
      <c r="G18" s="1">
        <f t="shared" si="0"/>
        <v>174.92</v>
      </c>
      <c r="H18" s="1">
        <v>174.66</v>
      </c>
      <c r="I18" s="1">
        <v>2</v>
      </c>
      <c r="J18" s="1">
        <f t="shared" si="1"/>
        <v>176.66</v>
      </c>
      <c r="K18" s="1">
        <f t="shared" si="2"/>
        <v>174.92</v>
      </c>
      <c r="L18" s="1">
        <v>4</v>
      </c>
    </row>
    <row r="19" spans="1:14">
      <c r="A19" s="1" t="s">
        <v>107</v>
      </c>
      <c r="B19" s="1" t="s">
        <v>125</v>
      </c>
      <c r="C19" s="1" t="s">
        <v>89</v>
      </c>
      <c r="D19" s="1" t="s">
        <v>90</v>
      </c>
      <c r="E19" s="1">
        <v>142.05000000000001</v>
      </c>
      <c r="F19" s="1">
        <v>2</v>
      </c>
      <c r="G19" s="1">
        <f t="shared" si="0"/>
        <v>144.05000000000001</v>
      </c>
      <c r="H19" s="1">
        <v>144.36000000000001</v>
      </c>
      <c r="I19" s="1">
        <v>6</v>
      </c>
      <c r="J19" s="1">
        <f t="shared" si="1"/>
        <v>150.36000000000001</v>
      </c>
      <c r="K19" s="1">
        <f t="shared" si="2"/>
        <v>144.05000000000001</v>
      </c>
      <c r="L19" s="1">
        <v>1</v>
      </c>
    </row>
    <row r="20" spans="1:14">
      <c r="A20" s="1" t="s">
        <v>107</v>
      </c>
      <c r="B20" s="1" t="s">
        <v>125</v>
      </c>
      <c r="C20" s="1" t="s">
        <v>46</v>
      </c>
      <c r="D20" s="1" t="s">
        <v>47</v>
      </c>
      <c r="E20" s="1">
        <v>145.35</v>
      </c>
      <c r="F20" s="1">
        <v>0</v>
      </c>
      <c r="G20" s="1">
        <f t="shared" si="0"/>
        <v>145.35</v>
      </c>
      <c r="H20" s="1">
        <v>147.38999999999999</v>
      </c>
      <c r="I20" s="1">
        <v>2</v>
      </c>
      <c r="J20" s="1">
        <f t="shared" si="1"/>
        <v>149.38999999999999</v>
      </c>
      <c r="K20" s="1">
        <f t="shared" si="2"/>
        <v>145.35</v>
      </c>
      <c r="L20" s="1">
        <v>2</v>
      </c>
    </row>
    <row r="21" spans="1:14">
      <c r="A21" s="1" t="s">
        <v>107</v>
      </c>
      <c r="B21" s="1" t="s">
        <v>125</v>
      </c>
      <c r="C21" s="1" t="s">
        <v>91</v>
      </c>
      <c r="D21" s="1" t="s">
        <v>92</v>
      </c>
      <c r="E21" s="1">
        <v>149.36000000000001</v>
      </c>
      <c r="F21" s="1">
        <v>0</v>
      </c>
      <c r="G21" s="1">
        <f t="shared" si="0"/>
        <v>149.36000000000001</v>
      </c>
      <c r="H21" s="1">
        <v>151.79</v>
      </c>
      <c r="I21" s="1">
        <v>0</v>
      </c>
      <c r="J21" s="1">
        <f t="shared" si="1"/>
        <v>151.79</v>
      </c>
      <c r="K21" s="1">
        <f t="shared" si="2"/>
        <v>149.36000000000001</v>
      </c>
      <c r="L21" s="1">
        <v>3</v>
      </c>
    </row>
    <row r="22" spans="1:14">
      <c r="A22" s="1" t="s">
        <v>107</v>
      </c>
      <c r="B22" s="1" t="s">
        <v>123</v>
      </c>
      <c r="C22" s="1" t="s">
        <v>108</v>
      </c>
      <c r="D22" s="1" t="s">
        <v>109</v>
      </c>
      <c r="E22" s="1">
        <v>129.34</v>
      </c>
      <c r="F22" s="1">
        <v>4</v>
      </c>
      <c r="G22" s="1">
        <f t="shared" si="0"/>
        <v>133.34</v>
      </c>
      <c r="H22" s="1">
        <v>132.28</v>
      </c>
      <c r="I22" s="1">
        <v>2</v>
      </c>
      <c r="J22" s="1">
        <f t="shared" si="1"/>
        <v>134.28</v>
      </c>
      <c r="K22" s="9">
        <f t="shared" si="2"/>
        <v>133.34</v>
      </c>
      <c r="L22" s="1">
        <v>1</v>
      </c>
    </row>
    <row r="23" spans="1:14">
      <c r="A23" s="1" t="s">
        <v>107</v>
      </c>
      <c r="B23" s="1" t="s">
        <v>123</v>
      </c>
      <c r="C23" s="1" t="s">
        <v>48</v>
      </c>
      <c r="D23" s="1" t="s">
        <v>49</v>
      </c>
      <c r="E23" s="1">
        <v>145.12</v>
      </c>
      <c r="F23" s="1">
        <v>8</v>
      </c>
      <c r="G23" s="1">
        <f t="shared" si="0"/>
        <v>153.12</v>
      </c>
      <c r="H23" s="1">
        <v>163.82</v>
      </c>
      <c r="I23" s="1">
        <v>4</v>
      </c>
      <c r="J23" s="1">
        <f t="shared" si="1"/>
        <v>167.82</v>
      </c>
      <c r="K23" s="1">
        <f t="shared" si="2"/>
        <v>153.12</v>
      </c>
      <c r="L23" s="1">
        <v>2</v>
      </c>
      <c r="N23" s="4"/>
    </row>
    <row r="24" spans="1:14">
      <c r="A24" s="1" t="s">
        <v>6</v>
      </c>
      <c r="B24" s="1" t="s">
        <v>7</v>
      </c>
      <c r="C24" s="1" t="s">
        <v>50</v>
      </c>
      <c r="D24" s="1" t="s">
        <v>51</v>
      </c>
      <c r="E24" s="1">
        <v>154.72999999999999</v>
      </c>
      <c r="F24" s="1">
        <v>0</v>
      </c>
      <c r="G24" s="1">
        <f t="shared" si="0"/>
        <v>154.72999999999999</v>
      </c>
      <c r="H24" s="1">
        <v>152.94999999999999</v>
      </c>
      <c r="I24" s="1">
        <v>4</v>
      </c>
      <c r="J24" s="1">
        <f t="shared" si="1"/>
        <v>156.94999999999999</v>
      </c>
      <c r="K24" s="1">
        <f t="shared" si="2"/>
        <v>154.72999999999999</v>
      </c>
      <c r="L24" s="1">
        <v>3</v>
      </c>
      <c r="N24" s="4"/>
    </row>
    <row r="25" spans="1:14">
      <c r="A25" s="1" t="s">
        <v>107</v>
      </c>
      <c r="B25" s="1" t="s">
        <v>21</v>
      </c>
      <c r="C25" s="1" t="s">
        <v>52</v>
      </c>
      <c r="D25" s="1" t="s">
        <v>53</v>
      </c>
      <c r="E25" s="1">
        <v>154.36000000000001</v>
      </c>
      <c r="F25" s="1">
        <v>2</v>
      </c>
      <c r="G25" s="1">
        <f t="shared" si="0"/>
        <v>156.36000000000001</v>
      </c>
      <c r="H25" s="1">
        <v>156.5</v>
      </c>
      <c r="I25" s="1">
        <v>6</v>
      </c>
      <c r="J25" s="1">
        <f t="shared" si="1"/>
        <v>162.5</v>
      </c>
      <c r="K25" s="1">
        <f t="shared" si="2"/>
        <v>156.36000000000001</v>
      </c>
      <c r="L25" s="1">
        <v>4</v>
      </c>
    </row>
    <row r="26" spans="1:14">
      <c r="A26" s="1" t="s">
        <v>107</v>
      </c>
      <c r="B26" s="1" t="s">
        <v>19</v>
      </c>
      <c r="C26" s="1" t="s">
        <v>113</v>
      </c>
      <c r="D26" s="1" t="s">
        <v>114</v>
      </c>
      <c r="E26" s="1">
        <v>162.19</v>
      </c>
      <c r="F26" s="1">
        <v>4</v>
      </c>
      <c r="G26" s="1">
        <f t="shared" si="0"/>
        <v>166.19</v>
      </c>
      <c r="H26" s="1">
        <v>154.96</v>
      </c>
      <c r="I26" s="1">
        <v>4</v>
      </c>
      <c r="J26" s="1">
        <f t="shared" si="1"/>
        <v>158.96</v>
      </c>
      <c r="K26" s="1">
        <f t="shared" si="2"/>
        <v>158.96</v>
      </c>
      <c r="L26" s="1">
        <v>5</v>
      </c>
    </row>
    <row r="27" spans="1:14">
      <c r="A27" s="1" t="s">
        <v>110</v>
      </c>
      <c r="B27" s="1" t="s">
        <v>126</v>
      </c>
      <c r="C27" s="1" t="s">
        <v>64</v>
      </c>
      <c r="D27" s="1" t="s">
        <v>65</v>
      </c>
      <c r="E27" s="1">
        <v>180.25</v>
      </c>
      <c r="F27" s="1">
        <v>6</v>
      </c>
      <c r="G27" s="1">
        <f t="shared" si="0"/>
        <v>186.25</v>
      </c>
      <c r="H27" s="1">
        <v>191.46</v>
      </c>
      <c r="I27" s="1">
        <v>5</v>
      </c>
      <c r="J27" s="1">
        <f t="shared" si="1"/>
        <v>196.46</v>
      </c>
      <c r="K27" s="1">
        <f t="shared" si="2"/>
        <v>186.25</v>
      </c>
      <c r="L27" s="1">
        <v>1</v>
      </c>
    </row>
    <row r="28" spans="1:14">
      <c r="A28" s="1" t="s">
        <v>110</v>
      </c>
      <c r="B28" s="1" t="s">
        <v>126</v>
      </c>
      <c r="C28" s="1" t="s">
        <v>66</v>
      </c>
      <c r="D28" s="1" t="s">
        <v>67</v>
      </c>
      <c r="E28" s="1">
        <v>188.17</v>
      </c>
      <c r="F28" s="1">
        <v>6</v>
      </c>
      <c r="G28" s="1">
        <f t="shared" si="0"/>
        <v>194.17</v>
      </c>
      <c r="H28" s="1" t="s">
        <v>68</v>
      </c>
      <c r="K28" s="1">
        <f>G28</f>
        <v>194.17</v>
      </c>
      <c r="L28" s="1">
        <v>2</v>
      </c>
    </row>
    <row r="29" spans="1:14">
      <c r="A29" s="1" t="s">
        <v>110</v>
      </c>
      <c r="B29" s="1" t="s">
        <v>126</v>
      </c>
      <c r="C29" s="1" t="s">
        <v>121</v>
      </c>
      <c r="D29" s="1" t="s">
        <v>90</v>
      </c>
      <c r="E29" s="1">
        <v>217.87</v>
      </c>
      <c r="F29" s="1">
        <v>2</v>
      </c>
      <c r="G29" s="1">
        <f t="shared" si="0"/>
        <v>219.87</v>
      </c>
      <c r="H29" s="1">
        <v>216.36</v>
      </c>
      <c r="I29" s="1">
        <v>102</v>
      </c>
      <c r="J29" s="1">
        <f t="shared" ref="J29:J41" si="3">H29+I29</f>
        <v>318.36</v>
      </c>
      <c r="K29" s="1">
        <f t="shared" ref="K29:K50" si="4">IF(G29&lt;J29,G29,J29)</f>
        <v>219.87</v>
      </c>
      <c r="L29" s="1">
        <v>3</v>
      </c>
    </row>
    <row r="30" spans="1:14">
      <c r="A30" s="1" t="s">
        <v>69</v>
      </c>
      <c r="B30" s="1" t="s">
        <v>60</v>
      </c>
      <c r="C30" s="1" t="s">
        <v>70</v>
      </c>
      <c r="D30" s="1" t="s">
        <v>71</v>
      </c>
      <c r="E30" s="1">
        <v>160.63999999999999</v>
      </c>
      <c r="F30" s="1">
        <v>8</v>
      </c>
      <c r="G30" s="1">
        <f t="shared" si="0"/>
        <v>168.64</v>
      </c>
      <c r="H30" s="1">
        <v>174.5</v>
      </c>
      <c r="I30" s="1">
        <v>4</v>
      </c>
      <c r="J30" s="1">
        <f t="shared" si="3"/>
        <v>178.5</v>
      </c>
      <c r="K30" s="1">
        <f t="shared" si="4"/>
        <v>168.64</v>
      </c>
      <c r="L30" s="1">
        <v>1</v>
      </c>
    </row>
    <row r="31" spans="1:14">
      <c r="A31" s="1" t="s">
        <v>69</v>
      </c>
      <c r="B31" s="1" t="s">
        <v>60</v>
      </c>
      <c r="C31" s="1" t="s">
        <v>74</v>
      </c>
      <c r="D31" s="1" t="s">
        <v>75</v>
      </c>
      <c r="E31" s="1">
        <v>199.5</v>
      </c>
      <c r="F31" s="1">
        <v>8</v>
      </c>
      <c r="G31" s="1">
        <f t="shared" si="0"/>
        <v>207.5</v>
      </c>
      <c r="H31" s="1">
        <v>202.06</v>
      </c>
      <c r="I31" s="1">
        <v>4</v>
      </c>
      <c r="J31" s="1">
        <f t="shared" si="3"/>
        <v>206.06</v>
      </c>
      <c r="K31" s="1">
        <f t="shared" si="4"/>
        <v>206.06</v>
      </c>
      <c r="L31" s="1">
        <v>2</v>
      </c>
    </row>
    <row r="32" spans="1:14">
      <c r="A32" s="1" t="s">
        <v>69</v>
      </c>
      <c r="B32" s="1" t="s">
        <v>60</v>
      </c>
      <c r="C32" s="1" t="s">
        <v>72</v>
      </c>
      <c r="D32" s="1" t="s">
        <v>73</v>
      </c>
      <c r="E32" s="1">
        <v>201.95</v>
      </c>
      <c r="F32" s="1">
        <v>106</v>
      </c>
      <c r="G32" s="1">
        <f t="shared" si="0"/>
        <v>307.95</v>
      </c>
      <c r="H32" s="1">
        <v>204.91</v>
      </c>
      <c r="I32" s="1">
        <v>258</v>
      </c>
      <c r="J32" s="1">
        <f t="shared" si="3"/>
        <v>462.90999999999997</v>
      </c>
      <c r="K32" s="1">
        <f t="shared" si="4"/>
        <v>307.95</v>
      </c>
      <c r="L32" s="1">
        <v>3</v>
      </c>
    </row>
    <row r="33" spans="1:12">
      <c r="A33" s="1" t="s">
        <v>103</v>
      </c>
      <c r="B33" s="1" t="s">
        <v>126</v>
      </c>
      <c r="C33" s="1" t="s">
        <v>44</v>
      </c>
      <c r="D33" s="1" t="s">
        <v>45</v>
      </c>
      <c r="E33" s="1">
        <v>144.68</v>
      </c>
      <c r="F33" s="1">
        <v>0</v>
      </c>
      <c r="G33" s="1">
        <f t="shared" si="0"/>
        <v>144.68</v>
      </c>
      <c r="H33" s="1">
        <v>148.12</v>
      </c>
      <c r="I33" s="1">
        <v>0</v>
      </c>
      <c r="J33" s="1">
        <f t="shared" si="3"/>
        <v>148.12</v>
      </c>
      <c r="K33" s="1">
        <f t="shared" si="4"/>
        <v>144.68</v>
      </c>
      <c r="L33" s="1">
        <v>1</v>
      </c>
    </row>
    <row r="34" spans="1:12">
      <c r="A34" s="1" t="s">
        <v>103</v>
      </c>
      <c r="B34" s="1" t="s">
        <v>126</v>
      </c>
      <c r="C34" s="1" t="s">
        <v>117</v>
      </c>
      <c r="D34" s="1" t="s">
        <v>118</v>
      </c>
      <c r="E34" s="1">
        <v>158.44999999999999</v>
      </c>
      <c r="F34" s="1">
        <v>0</v>
      </c>
      <c r="G34" s="1">
        <f t="shared" si="0"/>
        <v>158.44999999999999</v>
      </c>
      <c r="H34" s="1">
        <v>161.24</v>
      </c>
      <c r="I34" s="1">
        <v>2</v>
      </c>
      <c r="J34" s="1">
        <f t="shared" si="3"/>
        <v>163.24</v>
      </c>
      <c r="K34" s="1">
        <f t="shared" si="4"/>
        <v>158.44999999999999</v>
      </c>
      <c r="L34" s="1">
        <v>2</v>
      </c>
    </row>
    <row r="35" spans="1:12">
      <c r="A35" s="1" t="s">
        <v>103</v>
      </c>
      <c r="B35" s="1" t="s">
        <v>126</v>
      </c>
      <c r="C35" s="1" t="s">
        <v>106</v>
      </c>
      <c r="D35" s="1" t="s">
        <v>96</v>
      </c>
      <c r="E35" s="1">
        <v>164.59</v>
      </c>
      <c r="F35" s="1">
        <v>4</v>
      </c>
      <c r="G35" s="1">
        <f t="shared" si="0"/>
        <v>168.59</v>
      </c>
      <c r="H35" s="1">
        <v>163.5</v>
      </c>
      <c r="I35" s="1">
        <v>2</v>
      </c>
      <c r="J35" s="1">
        <f t="shared" si="3"/>
        <v>165.5</v>
      </c>
      <c r="K35" s="1">
        <f t="shared" si="4"/>
        <v>165.5</v>
      </c>
      <c r="L35" s="1">
        <v>3</v>
      </c>
    </row>
    <row r="36" spans="1:12">
      <c r="A36" s="1" t="s">
        <v>103</v>
      </c>
      <c r="B36" s="1" t="s">
        <v>126</v>
      </c>
      <c r="C36" s="1" t="s">
        <v>101</v>
      </c>
      <c r="D36" s="1" t="s">
        <v>102</v>
      </c>
      <c r="E36" s="1">
        <v>187.11</v>
      </c>
      <c r="F36" s="1">
        <v>6</v>
      </c>
      <c r="G36" s="1">
        <f t="shared" si="0"/>
        <v>193.11</v>
      </c>
      <c r="H36" s="1">
        <v>191.58</v>
      </c>
      <c r="I36" s="1">
        <v>4</v>
      </c>
      <c r="J36" s="1">
        <f t="shared" si="3"/>
        <v>195.58</v>
      </c>
      <c r="K36" s="1">
        <f t="shared" si="4"/>
        <v>193.11</v>
      </c>
      <c r="L36" s="1">
        <v>4</v>
      </c>
    </row>
    <row r="37" spans="1:12">
      <c r="A37" s="1" t="s">
        <v>103</v>
      </c>
      <c r="B37" s="1" t="s">
        <v>125</v>
      </c>
      <c r="C37" s="1" t="s">
        <v>119</v>
      </c>
      <c r="D37" s="1" t="s">
        <v>120</v>
      </c>
      <c r="E37" s="1">
        <v>143.33000000000001</v>
      </c>
      <c r="F37" s="1">
        <v>2</v>
      </c>
      <c r="G37" s="1">
        <f t="shared" si="0"/>
        <v>145.33000000000001</v>
      </c>
      <c r="H37" s="1">
        <v>146.12</v>
      </c>
      <c r="I37" s="1">
        <v>2</v>
      </c>
      <c r="J37" s="1">
        <f t="shared" si="3"/>
        <v>148.12</v>
      </c>
      <c r="K37" s="1">
        <f t="shared" si="4"/>
        <v>145.33000000000001</v>
      </c>
      <c r="L37" s="1">
        <v>1</v>
      </c>
    </row>
    <row r="38" spans="1:12">
      <c r="A38" s="1" t="s">
        <v>103</v>
      </c>
      <c r="B38" s="1" t="s">
        <v>125</v>
      </c>
      <c r="C38" s="1" t="s">
        <v>104</v>
      </c>
      <c r="D38" s="1" t="s">
        <v>105</v>
      </c>
      <c r="E38" s="1">
        <v>165.49</v>
      </c>
      <c r="F38" s="1">
        <v>0</v>
      </c>
      <c r="G38" s="1">
        <f t="shared" si="0"/>
        <v>165.49</v>
      </c>
      <c r="H38" s="1">
        <v>166.49</v>
      </c>
      <c r="I38" s="1">
        <v>2</v>
      </c>
      <c r="J38" s="1">
        <f t="shared" si="3"/>
        <v>168.49</v>
      </c>
      <c r="K38" s="1">
        <f t="shared" si="4"/>
        <v>165.49</v>
      </c>
      <c r="L38" s="1">
        <v>2</v>
      </c>
    </row>
    <row r="39" spans="1:12">
      <c r="A39" s="1" t="s">
        <v>103</v>
      </c>
      <c r="B39" s="1" t="s">
        <v>125</v>
      </c>
      <c r="C39" s="1" t="s">
        <v>76</v>
      </c>
      <c r="D39" s="1" t="s">
        <v>77</v>
      </c>
      <c r="E39" s="1">
        <v>242.26</v>
      </c>
      <c r="F39" s="1">
        <v>56</v>
      </c>
      <c r="G39" s="1">
        <f t="shared" si="0"/>
        <v>298.26</v>
      </c>
      <c r="H39" s="1">
        <v>187.68</v>
      </c>
      <c r="I39" s="1">
        <v>4</v>
      </c>
      <c r="J39" s="1">
        <f t="shared" si="3"/>
        <v>191.68</v>
      </c>
      <c r="K39" s="1">
        <f t="shared" si="4"/>
        <v>191.68</v>
      </c>
      <c r="L39" s="1">
        <v>3</v>
      </c>
    </row>
    <row r="40" spans="1:12">
      <c r="A40" s="1" t="s">
        <v>100</v>
      </c>
      <c r="B40" s="1" t="s">
        <v>57</v>
      </c>
      <c r="C40" s="1" t="s">
        <v>58</v>
      </c>
      <c r="D40" s="1" t="s">
        <v>59</v>
      </c>
      <c r="E40" s="1">
        <v>216.78</v>
      </c>
      <c r="F40" s="1">
        <v>56</v>
      </c>
      <c r="G40" s="1">
        <f t="shared" si="0"/>
        <v>272.77999999999997</v>
      </c>
      <c r="H40" s="1">
        <v>203.73</v>
      </c>
      <c r="I40" s="1">
        <v>6</v>
      </c>
      <c r="J40" s="1">
        <f t="shared" si="3"/>
        <v>209.73</v>
      </c>
      <c r="K40" s="1">
        <f t="shared" si="4"/>
        <v>209.73</v>
      </c>
      <c r="L40" s="1">
        <v>1</v>
      </c>
    </row>
    <row r="41" spans="1:12">
      <c r="A41" s="1" t="s">
        <v>56</v>
      </c>
      <c r="B41" s="1" t="s">
        <v>60</v>
      </c>
      <c r="C41" s="1" t="s">
        <v>61</v>
      </c>
      <c r="D41" s="1" t="s">
        <v>62</v>
      </c>
      <c r="E41" s="1">
        <v>230.87</v>
      </c>
      <c r="F41" s="1">
        <v>160</v>
      </c>
      <c r="G41" s="1">
        <f t="shared" si="0"/>
        <v>390.87</v>
      </c>
      <c r="H41" s="1">
        <v>213.39</v>
      </c>
      <c r="I41" s="1">
        <v>252</v>
      </c>
      <c r="J41" s="1">
        <f t="shared" si="3"/>
        <v>465.39</v>
      </c>
      <c r="K41" s="1">
        <f t="shared" si="4"/>
        <v>390.87</v>
      </c>
      <c r="L41" s="1">
        <v>1</v>
      </c>
    </row>
    <row r="42" spans="1:12">
      <c r="A42" s="1" t="s">
        <v>99</v>
      </c>
      <c r="C42" s="1" t="s">
        <v>41</v>
      </c>
      <c r="D42" s="1" t="s">
        <v>42</v>
      </c>
      <c r="E42" s="1">
        <v>168.89</v>
      </c>
      <c r="F42" s="1">
        <v>4</v>
      </c>
      <c r="G42" s="1">
        <f t="shared" si="0"/>
        <v>172.89</v>
      </c>
      <c r="I42" s="1">
        <v>0</v>
      </c>
      <c r="J42" s="1">
        <v>999</v>
      </c>
      <c r="K42" s="1">
        <f t="shared" si="4"/>
        <v>172.89</v>
      </c>
      <c r="L42" s="1">
        <v>1</v>
      </c>
    </row>
    <row r="43" spans="1:12">
      <c r="A43" s="1" t="s">
        <v>99</v>
      </c>
      <c r="C43" s="1" t="s">
        <v>116</v>
      </c>
      <c r="D43" s="1" t="s">
        <v>137</v>
      </c>
      <c r="E43" s="1">
        <v>205.19</v>
      </c>
      <c r="F43" s="1">
        <v>52</v>
      </c>
      <c r="G43" s="1">
        <f t="shared" si="0"/>
        <v>257.19</v>
      </c>
      <c r="I43" s="1">
        <v>0</v>
      </c>
      <c r="J43" s="1">
        <v>999</v>
      </c>
      <c r="K43" s="1">
        <f t="shared" si="4"/>
        <v>257.19</v>
      </c>
      <c r="L43" s="1">
        <v>2</v>
      </c>
    </row>
    <row r="44" spans="1:12">
      <c r="A44" s="1" t="s">
        <v>95</v>
      </c>
      <c r="B44" s="1" t="s">
        <v>125</v>
      </c>
      <c r="C44" s="1" t="s">
        <v>91</v>
      </c>
      <c r="D44" s="1" t="s">
        <v>92</v>
      </c>
      <c r="E44" s="1">
        <v>187.28</v>
      </c>
      <c r="F44" s="1">
        <v>8</v>
      </c>
      <c r="G44" s="1">
        <f t="shared" si="0"/>
        <v>195.28</v>
      </c>
      <c r="H44" s="1">
        <v>189.14</v>
      </c>
      <c r="I44" s="1">
        <v>8</v>
      </c>
      <c r="J44" s="1">
        <f t="shared" ref="J44:J51" si="5">H44+I44</f>
        <v>197.14</v>
      </c>
      <c r="K44" s="1">
        <f t="shared" si="4"/>
        <v>195.28</v>
      </c>
      <c r="L44" s="1">
        <v>1</v>
      </c>
    </row>
    <row r="45" spans="1:12">
      <c r="A45" s="1" t="s">
        <v>95</v>
      </c>
      <c r="B45" s="1" t="s">
        <v>123</v>
      </c>
      <c r="C45" s="1" t="s">
        <v>138</v>
      </c>
      <c r="D45" s="1" t="s">
        <v>139</v>
      </c>
      <c r="E45" s="1">
        <v>179.85</v>
      </c>
      <c r="F45" s="1">
        <v>2</v>
      </c>
      <c r="G45" s="1">
        <f t="shared" si="0"/>
        <v>181.85</v>
      </c>
      <c r="H45" s="1">
        <v>175.01</v>
      </c>
      <c r="I45" s="1">
        <v>4</v>
      </c>
      <c r="J45" s="1">
        <f t="shared" si="5"/>
        <v>179.01</v>
      </c>
      <c r="K45" s="1">
        <f t="shared" si="4"/>
        <v>179.01</v>
      </c>
      <c r="L45" s="1">
        <v>1</v>
      </c>
    </row>
    <row r="46" spans="1:12">
      <c r="A46" s="1" t="s">
        <v>95</v>
      </c>
      <c r="B46" s="1" t="s">
        <v>123</v>
      </c>
      <c r="C46" s="1" t="s">
        <v>142</v>
      </c>
      <c r="D46" s="1" t="s">
        <v>143</v>
      </c>
      <c r="E46" s="1">
        <v>182.83</v>
      </c>
      <c r="F46" s="1">
        <v>6</v>
      </c>
      <c r="G46" s="1">
        <f t="shared" si="0"/>
        <v>188.83</v>
      </c>
      <c r="H46" s="1">
        <v>180.11</v>
      </c>
      <c r="I46" s="1">
        <v>56</v>
      </c>
      <c r="J46" s="1">
        <f t="shared" si="5"/>
        <v>236.11</v>
      </c>
      <c r="K46" s="1">
        <f t="shared" si="4"/>
        <v>188.83</v>
      </c>
      <c r="L46" s="1">
        <v>2</v>
      </c>
    </row>
    <row r="47" spans="1:12">
      <c r="A47" s="1" t="s">
        <v>95</v>
      </c>
      <c r="B47" s="1" t="s">
        <v>123</v>
      </c>
      <c r="C47" s="1" t="s">
        <v>144</v>
      </c>
      <c r="D47" s="1" t="s">
        <v>145</v>
      </c>
      <c r="E47" s="1">
        <v>193.97</v>
      </c>
      <c r="F47" s="1">
        <v>104</v>
      </c>
      <c r="G47" s="1">
        <f t="shared" si="0"/>
        <v>297.97000000000003</v>
      </c>
      <c r="H47" s="1">
        <v>192.35</v>
      </c>
      <c r="I47" s="1">
        <v>60</v>
      </c>
      <c r="J47" s="1">
        <f t="shared" si="5"/>
        <v>252.35</v>
      </c>
      <c r="K47" s="1">
        <f t="shared" si="4"/>
        <v>252.35</v>
      </c>
      <c r="L47" s="1">
        <v>2</v>
      </c>
    </row>
    <row r="48" spans="1:12">
      <c r="A48" s="1" t="s">
        <v>43</v>
      </c>
      <c r="B48" s="1" t="s">
        <v>125</v>
      </c>
      <c r="C48" s="1" t="s">
        <v>157</v>
      </c>
      <c r="D48" s="1" t="s">
        <v>132</v>
      </c>
      <c r="E48" s="1">
        <v>226.92</v>
      </c>
      <c r="F48" s="1">
        <v>116</v>
      </c>
      <c r="G48" s="1">
        <f t="shared" si="0"/>
        <v>342.91999999999996</v>
      </c>
      <c r="H48" s="1">
        <v>229.03</v>
      </c>
      <c r="I48" s="1">
        <v>118</v>
      </c>
      <c r="J48" s="1">
        <f t="shared" si="5"/>
        <v>347.03</v>
      </c>
      <c r="K48" s="1">
        <f t="shared" si="4"/>
        <v>342.91999999999996</v>
      </c>
      <c r="L48" s="1">
        <v>3</v>
      </c>
    </row>
    <row r="49" spans="1:12">
      <c r="A49" s="1" t="s">
        <v>133</v>
      </c>
      <c r="C49" s="1" t="s">
        <v>154</v>
      </c>
      <c r="D49" s="1" t="s">
        <v>155</v>
      </c>
      <c r="E49" s="1">
        <v>200.42</v>
      </c>
      <c r="F49" s="1">
        <v>60</v>
      </c>
      <c r="G49" s="1">
        <f t="shared" si="0"/>
        <v>260.41999999999996</v>
      </c>
      <c r="H49" s="1">
        <v>183.66</v>
      </c>
      <c r="I49" s="1">
        <v>12</v>
      </c>
      <c r="J49" s="1">
        <f t="shared" si="5"/>
        <v>195.66</v>
      </c>
      <c r="K49" s="1">
        <f t="shared" si="4"/>
        <v>195.66</v>
      </c>
      <c r="L49" s="1">
        <v>1</v>
      </c>
    </row>
    <row r="50" spans="1:12">
      <c r="A50" s="1" t="s">
        <v>133</v>
      </c>
      <c r="C50" s="1" t="s">
        <v>156</v>
      </c>
      <c r="D50" s="1" t="s">
        <v>153</v>
      </c>
      <c r="E50" s="1">
        <v>210.45</v>
      </c>
      <c r="F50" s="1">
        <v>4</v>
      </c>
      <c r="G50" s="1">
        <f t="shared" si="0"/>
        <v>214.45</v>
      </c>
      <c r="H50" s="1">
        <v>216.56</v>
      </c>
      <c r="I50" s="1">
        <v>52</v>
      </c>
      <c r="J50" s="1">
        <f t="shared" si="5"/>
        <v>268.56</v>
      </c>
      <c r="K50" s="1">
        <f t="shared" si="4"/>
        <v>214.45</v>
      </c>
      <c r="L50" s="1">
        <v>1</v>
      </c>
    </row>
    <row r="51" spans="1:12">
      <c r="A51" s="1" t="s">
        <v>133</v>
      </c>
      <c r="C51" s="1" t="s">
        <v>159</v>
      </c>
      <c r="D51" s="1" t="s">
        <v>158</v>
      </c>
      <c r="E51" s="1">
        <v>275.95999999999998</v>
      </c>
      <c r="F51" s="1">
        <v>6</v>
      </c>
      <c r="G51" s="1">
        <f t="shared" si="0"/>
        <v>281.95999999999998</v>
      </c>
      <c r="H51" s="1" t="s">
        <v>124</v>
      </c>
      <c r="J51" s="1" t="e">
        <f t="shared" si="5"/>
        <v>#VALUE!</v>
      </c>
      <c r="K51" s="1">
        <f>G51</f>
        <v>281.95999999999998</v>
      </c>
      <c r="L51" s="1">
        <v>1</v>
      </c>
    </row>
    <row r="52" spans="1:12">
      <c r="A52" s="1" t="s">
        <v>1</v>
      </c>
      <c r="B52" s="1" t="s">
        <v>60</v>
      </c>
      <c r="C52" s="1" t="s">
        <v>2</v>
      </c>
      <c r="D52" s="1" t="s">
        <v>3</v>
      </c>
      <c r="E52" s="1">
        <v>282.8</v>
      </c>
      <c r="F52" s="1">
        <v>10</v>
      </c>
      <c r="G52" s="1">
        <f t="shared" si="0"/>
        <v>292.8</v>
      </c>
      <c r="K52" s="1">
        <f>G52</f>
        <v>292.8</v>
      </c>
      <c r="L52" s="1">
        <v>1</v>
      </c>
    </row>
  </sheetData>
  <sortState ref="A2:XFD44">
    <sortCondition ref="A3:A44"/>
    <sortCondition ref="B3:B44"/>
    <sortCondition ref="K3:K44"/>
  </sortState>
  <phoneticPr fontId="3" type="noConversion"/>
  <pageMargins left="0.7" right="0.7" top="0.75" bottom="0.75" header="0.3" footer="0.3"/>
  <pageSetup orientation="portrait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:G24"/>
  <sheetViews>
    <sheetView topLeftCell="A19" workbookViewId="0">
      <selection activeCell="C11" sqref="C11"/>
    </sheetView>
  </sheetViews>
  <sheetFormatPr defaultColWidth="8.796875" defaultRowHeight="14"/>
  <cols>
    <col min="2" max="2" width="13.296875" customWidth="1"/>
    <col min="3" max="3" width="31.796875" customWidth="1"/>
  </cols>
  <sheetData>
    <row r="1" spans="1:7">
      <c r="A1" s="5" t="s">
        <v>147</v>
      </c>
    </row>
    <row r="2" spans="1:7">
      <c r="A2" s="5"/>
    </row>
    <row r="3" spans="1:7">
      <c r="A3" s="5" t="s">
        <v>148</v>
      </c>
    </row>
    <row r="4" spans="1:7">
      <c r="A4" s="6" t="s">
        <v>149</v>
      </c>
      <c r="B4" s="6" t="s">
        <v>80</v>
      </c>
      <c r="C4" s="6" t="s">
        <v>81</v>
      </c>
      <c r="D4" s="6" t="s">
        <v>150</v>
      </c>
      <c r="E4" s="6" t="s">
        <v>151</v>
      </c>
      <c r="F4" s="6" t="s">
        <v>146</v>
      </c>
      <c r="G4" s="6" t="s">
        <v>26</v>
      </c>
    </row>
    <row r="5" spans="1:7">
      <c r="A5" s="6">
        <v>1</v>
      </c>
      <c r="B5" s="6" t="s">
        <v>27</v>
      </c>
      <c r="C5" s="6" t="s">
        <v>28</v>
      </c>
      <c r="D5" s="6">
        <v>60</v>
      </c>
      <c r="E5" s="6">
        <v>60</v>
      </c>
      <c r="F5" s="6">
        <f t="shared" ref="F5:F15" si="0">D5+E5</f>
        <v>120</v>
      </c>
      <c r="G5" s="7">
        <f t="shared" ref="G5:G15" si="1">(F5/$F$5)*100</f>
        <v>100</v>
      </c>
    </row>
    <row r="6" spans="1:7">
      <c r="A6" s="6">
        <v>1</v>
      </c>
      <c r="B6" s="6" t="s">
        <v>29</v>
      </c>
      <c r="C6" s="6" t="s">
        <v>135</v>
      </c>
      <c r="D6" s="6">
        <v>69</v>
      </c>
      <c r="E6" s="6">
        <v>69</v>
      </c>
      <c r="F6" s="6">
        <f t="shared" si="0"/>
        <v>138</v>
      </c>
      <c r="G6" s="7">
        <f t="shared" si="1"/>
        <v>114.99999999999999</v>
      </c>
    </row>
    <row r="7" spans="1:7">
      <c r="A7" s="6">
        <v>1</v>
      </c>
      <c r="B7" s="6" t="s">
        <v>161</v>
      </c>
      <c r="C7" s="6" t="s">
        <v>9</v>
      </c>
      <c r="D7" s="6">
        <v>70</v>
      </c>
      <c r="E7" s="6">
        <v>70</v>
      </c>
      <c r="F7" s="6">
        <f t="shared" si="0"/>
        <v>140</v>
      </c>
      <c r="G7" s="7">
        <f t="shared" si="1"/>
        <v>116.66666666666667</v>
      </c>
    </row>
    <row r="8" spans="1:7">
      <c r="A8" s="6">
        <v>2</v>
      </c>
      <c r="B8" s="6" t="s">
        <v>29</v>
      </c>
      <c r="C8" s="6" t="s">
        <v>30</v>
      </c>
      <c r="D8" s="6">
        <v>71</v>
      </c>
      <c r="E8" s="6">
        <v>71</v>
      </c>
      <c r="F8" s="6">
        <f t="shared" si="0"/>
        <v>142</v>
      </c>
      <c r="G8" s="7">
        <f t="shared" si="1"/>
        <v>118.33333333333333</v>
      </c>
    </row>
    <row r="9" spans="1:7">
      <c r="A9" s="6">
        <v>1</v>
      </c>
      <c r="B9" s="6" t="s">
        <v>34</v>
      </c>
      <c r="C9" s="6" t="s">
        <v>35</v>
      </c>
      <c r="D9" s="6">
        <v>76</v>
      </c>
      <c r="E9" s="6">
        <v>76</v>
      </c>
      <c r="F9" s="6">
        <f t="shared" si="0"/>
        <v>152</v>
      </c>
      <c r="G9" s="7">
        <f t="shared" si="1"/>
        <v>126.66666666666666</v>
      </c>
    </row>
    <row r="10" spans="1:7">
      <c r="A10" s="6">
        <v>1</v>
      </c>
      <c r="B10" s="6" t="s">
        <v>32</v>
      </c>
      <c r="C10" s="6" t="s">
        <v>33</v>
      </c>
      <c r="D10" s="6">
        <v>80</v>
      </c>
      <c r="E10" s="6">
        <v>80</v>
      </c>
      <c r="F10" s="6">
        <f t="shared" si="0"/>
        <v>160</v>
      </c>
      <c r="G10" s="7">
        <f t="shared" si="1"/>
        <v>133.33333333333331</v>
      </c>
    </row>
    <row r="11" spans="1:7">
      <c r="A11" s="6">
        <v>2</v>
      </c>
      <c r="B11" s="6" t="s">
        <v>12</v>
      </c>
      <c r="C11" s="6" t="s">
        <v>13</v>
      </c>
      <c r="D11" s="6">
        <v>85</v>
      </c>
      <c r="E11" s="6">
        <v>84</v>
      </c>
      <c r="F11" s="6">
        <f t="shared" si="0"/>
        <v>169</v>
      </c>
      <c r="G11" s="7">
        <f t="shared" si="1"/>
        <v>140.83333333333334</v>
      </c>
    </row>
    <row r="12" spans="1:7">
      <c r="A12" s="6">
        <v>1</v>
      </c>
      <c r="B12" s="6" t="s">
        <v>11</v>
      </c>
      <c r="C12" s="6" t="s">
        <v>10</v>
      </c>
      <c r="D12" s="6">
        <v>88</v>
      </c>
      <c r="E12" s="6">
        <v>85</v>
      </c>
      <c r="F12" s="6">
        <f t="shared" si="0"/>
        <v>173</v>
      </c>
      <c r="G12" s="7">
        <f t="shared" si="1"/>
        <v>144.16666666666666</v>
      </c>
    </row>
    <row r="13" spans="1:7">
      <c r="A13" s="6">
        <v>1</v>
      </c>
      <c r="B13" s="6" t="s">
        <v>14</v>
      </c>
      <c r="C13" s="6" t="s">
        <v>15</v>
      </c>
      <c r="D13" s="6">
        <v>88</v>
      </c>
      <c r="E13" s="6">
        <v>86</v>
      </c>
      <c r="F13" s="6">
        <f t="shared" si="0"/>
        <v>174</v>
      </c>
      <c r="G13" s="7">
        <f t="shared" si="1"/>
        <v>145</v>
      </c>
    </row>
    <row r="14" spans="1:7">
      <c r="A14" s="6">
        <v>1</v>
      </c>
      <c r="B14" s="6" t="s">
        <v>31</v>
      </c>
      <c r="C14" s="6" t="s">
        <v>8</v>
      </c>
      <c r="D14" s="6">
        <v>87</v>
      </c>
      <c r="E14" s="6">
        <v>87</v>
      </c>
      <c r="F14" s="6">
        <f t="shared" si="0"/>
        <v>174</v>
      </c>
      <c r="G14" s="7">
        <f t="shared" si="1"/>
        <v>145</v>
      </c>
    </row>
    <row r="15" spans="1:7">
      <c r="A15" s="6">
        <v>3</v>
      </c>
      <c r="B15" s="6" t="s">
        <v>14</v>
      </c>
      <c r="C15" s="6" t="s">
        <v>16</v>
      </c>
      <c r="D15" s="6">
        <v>88</v>
      </c>
      <c r="E15" s="6">
        <v>88</v>
      </c>
      <c r="F15" s="6">
        <f t="shared" si="0"/>
        <v>176</v>
      </c>
      <c r="G15" s="7">
        <f t="shared" si="1"/>
        <v>146.66666666666666</v>
      </c>
    </row>
    <row r="18" spans="1:5">
      <c r="A18" s="5" t="s">
        <v>36</v>
      </c>
    </row>
    <row r="19" spans="1:5">
      <c r="A19" s="6" t="s">
        <v>149</v>
      </c>
      <c r="B19" s="6" t="s">
        <v>80</v>
      </c>
      <c r="C19" s="6" t="s">
        <v>81</v>
      </c>
      <c r="D19" s="6" t="s">
        <v>37</v>
      </c>
      <c r="E19" s="6" t="s">
        <v>26</v>
      </c>
    </row>
    <row r="20" spans="1:5">
      <c r="A20" s="6">
        <v>1</v>
      </c>
      <c r="B20" s="6" t="s">
        <v>31</v>
      </c>
      <c r="C20" s="6" t="s">
        <v>18</v>
      </c>
      <c r="D20" s="6">
        <v>21.46</v>
      </c>
      <c r="E20" s="7">
        <f>(1543/1232)*100</f>
        <v>125.24350649350649</v>
      </c>
    </row>
    <row r="21" spans="1:5">
      <c r="A21" s="6">
        <v>1</v>
      </c>
      <c r="B21" s="6" t="s">
        <v>29</v>
      </c>
      <c r="C21" s="6" t="s">
        <v>135</v>
      </c>
      <c r="D21" s="6">
        <v>24.2</v>
      </c>
      <c r="E21" s="7">
        <f>(1294/1232)*100</f>
        <v>105.03246753246754</v>
      </c>
    </row>
    <row r="22" spans="1:5">
      <c r="A22" s="6">
        <v>1</v>
      </c>
      <c r="B22" s="6" t="s">
        <v>27</v>
      </c>
      <c r="C22" s="6" t="s">
        <v>28</v>
      </c>
      <c r="D22" s="6">
        <v>24.29</v>
      </c>
      <c r="E22" s="7">
        <f>(1232/1232)*100</f>
        <v>100</v>
      </c>
    </row>
    <row r="23" spans="1:5">
      <c r="A23" s="6">
        <v>2</v>
      </c>
      <c r="B23" s="6" t="s">
        <v>29</v>
      </c>
      <c r="C23" s="6" t="s">
        <v>17</v>
      </c>
      <c r="D23" s="6">
        <v>25.01</v>
      </c>
      <c r="E23" s="7">
        <f>(1324/1232)*100</f>
        <v>107.46753246753246</v>
      </c>
    </row>
    <row r="24" spans="1:5">
      <c r="A24" s="6">
        <v>3</v>
      </c>
      <c r="B24" s="6" t="s">
        <v>29</v>
      </c>
      <c r="C24" s="6" t="s">
        <v>30</v>
      </c>
      <c r="D24" s="6">
        <v>25.19</v>
      </c>
      <c r="E24" s="7">
        <f>(1324/1232)*100</f>
        <v>107.46753246753246</v>
      </c>
    </row>
  </sheetData>
  <sortState ref="B21:E24">
    <sortCondition ref="D21:D24"/>
  </sortState>
  <phoneticPr fontId="3" type="noConversion"/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:B7"/>
  <sheetViews>
    <sheetView workbookViewId="0">
      <selection activeCell="B2" sqref="B2"/>
    </sheetView>
  </sheetViews>
  <sheetFormatPr defaultColWidth="8.796875" defaultRowHeight="14"/>
  <cols>
    <col min="1" max="1" width="22" customWidth="1"/>
    <col min="2" max="2" width="33.796875" customWidth="1"/>
  </cols>
  <sheetData>
    <row r="1" spans="1:2">
      <c r="A1" t="s">
        <v>95</v>
      </c>
      <c r="B1" t="s">
        <v>136</v>
      </c>
    </row>
    <row r="2" spans="1:2">
      <c r="A2" t="s">
        <v>133</v>
      </c>
      <c r="B2" t="s">
        <v>134</v>
      </c>
    </row>
    <row r="3" spans="1:2">
      <c r="A3" t="s">
        <v>115</v>
      </c>
      <c r="B3" t="s">
        <v>22</v>
      </c>
    </row>
    <row r="4" spans="1:2">
      <c r="A4" t="s">
        <v>129</v>
      </c>
      <c r="B4" t="s">
        <v>23</v>
      </c>
    </row>
    <row r="5" spans="1:2">
      <c r="A5" t="s">
        <v>130</v>
      </c>
      <c r="B5" t="s">
        <v>135</v>
      </c>
    </row>
    <row r="6" spans="1:2">
      <c r="A6" t="s">
        <v>131</v>
      </c>
      <c r="B6" t="s">
        <v>24</v>
      </c>
    </row>
    <row r="7" spans="1:2">
      <c r="A7" t="s">
        <v>25</v>
      </c>
      <c r="B7" t="s">
        <v>152</v>
      </c>
    </row>
  </sheetData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9:D9"/>
  <sheetViews>
    <sheetView workbookViewId="0">
      <selection activeCell="D9" sqref="D9"/>
    </sheetView>
  </sheetViews>
  <sheetFormatPr defaultColWidth="8.796875" defaultRowHeight="14"/>
  <sheetData>
    <row r="9" spans="1:4" ht="15.05">
      <c r="A9" t="s">
        <v>38</v>
      </c>
      <c r="D9" s="8" t="s">
        <v>39</v>
      </c>
    </row>
  </sheetData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Slalom</vt:lpstr>
      <vt:lpstr>DR</vt:lpstr>
      <vt:lpstr>Trophies</vt:lpstr>
      <vt:lpstr>Sheet1</vt:lpstr>
    </vt:vector>
  </TitlesOfParts>
  <Company>Kreekhof Enterprises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Meekhof</dc:creator>
  <cp:lastModifiedBy>Peter Stekel</cp:lastModifiedBy>
  <dcterms:created xsi:type="dcterms:W3CDTF">2010-03-16T02:37:31Z</dcterms:created>
  <dcterms:modified xsi:type="dcterms:W3CDTF">2013-06-17T21:09:54Z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Author">
    <vt:lpwstr>ACCT04\DMEEKHOF</vt:lpwstr>
  </property>
  <property fmtid="{D5CDD505-2E9C-101B-9397-08002B2CF9AE}" pid="3" name="Document Sensitivity">
    <vt:lpwstr>1</vt:lpwstr>
  </property>
  <property fmtid="{D5CDD505-2E9C-101B-9397-08002B2CF9AE}" pid="4" name="ThirdParty">
    <vt:lpwstr/>
  </property>
  <property fmtid="{D5CDD505-2E9C-101B-9397-08002B2CF9AE}" pid="5" name="OCI Restriction">
    <vt:bool>false</vt:bool>
  </property>
  <property fmtid="{D5CDD505-2E9C-101B-9397-08002B2CF9AE}" pid="6" name="OCI Additional Info">
    <vt:lpwstr/>
  </property>
  <property fmtid="{D5CDD505-2E9C-101B-9397-08002B2CF9AE}" pid="7" name="Allow Header Overwrite">
    <vt:lpwstr>-1</vt:lpwstr>
  </property>
  <property fmtid="{D5CDD505-2E9C-101B-9397-08002B2CF9AE}" pid="8" name="Allow Footer Overwrite">
    <vt:lpwstr>-1</vt:lpwstr>
  </property>
  <property fmtid="{D5CDD505-2E9C-101B-9397-08002B2CF9AE}" pid="9" name="Multiple Selected">
    <vt:lpwstr>-1</vt:lpwstr>
  </property>
</Properties>
</file>