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0" yWindow="460" windowWidth="19280" windowHeight="10880"/>
  </bookViews>
  <sheets>
    <sheet name="Results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3" i="1" l="1"/>
  <c r="F43" i="1"/>
  <c r="H42" i="1"/>
  <c r="F42" i="1"/>
  <c r="F19" i="1"/>
  <c r="I19" i="1"/>
  <c r="J19" i="1"/>
  <c r="F20" i="1"/>
  <c r="I20" i="1"/>
  <c r="J20" i="1"/>
  <c r="F24" i="1"/>
  <c r="I24" i="1"/>
  <c r="J24" i="1"/>
  <c r="F25" i="1"/>
  <c r="I25" i="1"/>
  <c r="J25" i="1"/>
  <c r="I22" i="1"/>
  <c r="F22" i="1"/>
  <c r="J22" i="1"/>
  <c r="I11" i="1"/>
  <c r="F11" i="1"/>
  <c r="J11" i="1"/>
  <c r="I17" i="1"/>
  <c r="F17" i="1"/>
  <c r="J17" i="1"/>
  <c r="I21" i="1"/>
  <c r="F21" i="1"/>
  <c r="J21" i="1"/>
  <c r="I14" i="1"/>
  <c r="F14" i="1"/>
  <c r="J14" i="1"/>
  <c r="F13" i="1"/>
  <c r="I13" i="1"/>
  <c r="J13" i="1"/>
  <c r="I12" i="1"/>
  <c r="I15" i="1"/>
  <c r="I16" i="1"/>
  <c r="I18" i="1"/>
  <c r="F18" i="1"/>
  <c r="J18" i="1"/>
  <c r="F16" i="1"/>
  <c r="J16" i="1"/>
  <c r="F23" i="1"/>
  <c r="J23" i="1"/>
  <c r="F15" i="1"/>
  <c r="J15" i="1"/>
  <c r="F12" i="1"/>
  <c r="J12" i="1"/>
</calcChain>
</file>

<file path=xl/sharedStrings.xml><?xml version="1.0" encoding="utf-8"?>
<sst xmlns="http://schemas.openxmlformats.org/spreadsheetml/2006/main" count="90" uniqueCount="80">
  <si>
    <t>Race Name </t>
  </si>
  <si>
    <t>WKC Cedar River Race</t>
  </si>
  <si>
    <t>              NW Whitewater Cup Race #1</t>
  </si>
  <si>
    <t xml:space="preserve">Date          </t>
  </si>
  <si>
    <t>River</t>
  </si>
  <si>
    <t>Cedar</t>
  </si>
  <si>
    <t xml:space="preserve">Location      </t>
  </si>
  <si>
    <t>Landsburg, WA</t>
  </si>
  <si>
    <t>Flow</t>
  </si>
  <si>
    <t>Slalom Results</t>
  </si>
  <si>
    <t>Class</t>
  </si>
  <si>
    <t>Name</t>
  </si>
  <si>
    <t>Last Name</t>
  </si>
  <si>
    <t>Time1</t>
  </si>
  <si>
    <t>Penalties1</t>
  </si>
  <si>
    <t>Total1</t>
  </si>
  <si>
    <t>Time2</t>
  </si>
  <si>
    <t>Penalties2</t>
  </si>
  <si>
    <t>Total2</t>
  </si>
  <si>
    <t>BestTime</t>
  </si>
  <si>
    <t>Place</t>
  </si>
  <si>
    <t>C1</t>
  </si>
  <si>
    <t>Joel</t>
  </si>
  <si>
    <t>Martin</t>
  </si>
  <si>
    <t>David</t>
  </si>
  <si>
    <t>Zimmerman</t>
  </si>
  <si>
    <t>Rufus</t>
  </si>
  <si>
    <t>Knapp</t>
  </si>
  <si>
    <t xml:space="preserve">Dawn </t>
  </si>
  <si>
    <t>Meekhof</t>
  </si>
  <si>
    <t>K2</t>
  </si>
  <si>
    <t>McCune</t>
  </si>
  <si>
    <t>Joey</t>
  </si>
  <si>
    <t>Yeaple</t>
  </si>
  <si>
    <t>K1W</t>
  </si>
  <si>
    <t>Jennie</t>
  </si>
  <si>
    <t>Goldberg</t>
  </si>
  <si>
    <t>Zimberg</t>
  </si>
  <si>
    <t>K1 FOG</t>
  </si>
  <si>
    <t>K1 M</t>
  </si>
  <si>
    <t>Stephen</t>
  </si>
  <si>
    <t>Cameron</t>
  </si>
  <si>
    <t>K1 SOG</t>
  </si>
  <si>
    <t>Fleming</t>
  </si>
  <si>
    <t>Scott</t>
  </si>
  <si>
    <t>Perry</t>
  </si>
  <si>
    <t>K1 Sr</t>
  </si>
  <si>
    <t>Jacob</t>
  </si>
  <si>
    <t>Selander</t>
  </si>
  <si>
    <t>K1 Jr</t>
  </si>
  <si>
    <t>Austin</t>
  </si>
  <si>
    <t>Atkins</t>
  </si>
  <si>
    <t>Joni</t>
  </si>
  <si>
    <t>Gore</t>
  </si>
  <si>
    <t>K1W Rec</t>
  </si>
  <si>
    <t>Megan</t>
  </si>
  <si>
    <t>Kelly</t>
  </si>
  <si>
    <t>team</t>
  </si>
  <si>
    <t>Austin, Joey and Rufus</t>
  </si>
  <si>
    <t>time</t>
  </si>
  <si>
    <t>Team Races</t>
  </si>
  <si>
    <t>Dawn, Megan and David F</t>
  </si>
  <si>
    <t>Joel McC, Scott, Steve</t>
  </si>
  <si>
    <t>Dave Z, Jennie, Jacob</t>
  </si>
  <si>
    <t>Jacob, Joni, Scott</t>
  </si>
  <si>
    <t>place</t>
  </si>
  <si>
    <t>K1 Rec</t>
  </si>
  <si>
    <t>1100 cfs</t>
  </si>
  <si>
    <t>2017 Cedar River Wildwater Race - March 11</t>
  </si>
  <si>
    <t>Flow: 1100 cfs</t>
  </si>
  <si>
    <t>Sprint 1</t>
  </si>
  <si>
    <t>Sprint 2</t>
  </si>
  <si>
    <t>Best Sprint</t>
  </si>
  <si>
    <t>Sprint percentage</t>
  </si>
  <si>
    <t xml:space="preserve">Classic </t>
  </si>
  <si>
    <t>Classic Percentage</t>
  </si>
  <si>
    <t>Overall Place</t>
  </si>
  <si>
    <t>Marin Millar</t>
  </si>
  <si>
    <t>K1-W</t>
  </si>
  <si>
    <t>Jennie Goldberg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</si>
</sst>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;@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4" fillId="0" borderId="0" xfId="0" applyFont="1"/>
    <xf numFmtId="46" fontId="0" fillId="0" borderId="0" xfId="0" applyNumberFormat="1"/>
    <xf numFmtId="165" fontId="0" fillId="0" borderId="0" xfId="0" applyNumberFormat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17"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39994506668294322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0:K27" totalsRowShown="0" headerRowDxfId="16" dataDxfId="15">
  <autoFilter ref="A10:K27"/>
  <sortState ref="A11:K27">
    <sortCondition ref="J10:J27"/>
  </sortState>
  <tableColumns count="11">
    <tableColumn id="1" name="Class" dataDxfId="14"/>
    <tableColumn id="2" name="Name" dataDxfId="13"/>
    <tableColumn id="3" name="Last Name" dataDxfId="12"/>
    <tableColumn id="4" name="Time1" dataDxfId="11"/>
    <tableColumn id="5" name="Penalties1" dataDxfId="10"/>
    <tableColumn id="6" name="Total1" dataDxfId="9">
      <calculatedColumnFormula>D11+E11</calculatedColumnFormula>
    </tableColumn>
    <tableColumn id="7" name="Time2" dataDxfId="8"/>
    <tableColumn id="8" name="Penalties2" dataDxfId="7"/>
    <tableColumn id="9" name="Total2" dataDxfId="6">
      <calculatedColumnFormula>G11+H11</calculatedColumnFormula>
    </tableColumn>
    <tableColumn id="10" name="BestTime" dataDxfId="5"/>
    <tableColumn id="11" name="Place" dataDxfId="4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31:C36" totalsRowShown="0" headerRowDxfId="3">
  <autoFilter ref="A31:C36"/>
  <sortState ref="A32:B36">
    <sortCondition ref="A31:A36"/>
  </sortState>
  <tableColumns count="3">
    <tableColumn id="1" name="time" dataDxfId="2"/>
    <tableColumn id="2" name="team" dataDxfId="1"/>
    <tableColumn id="3" name="plac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topLeftCell="A34" zoomScale="125" zoomScaleNormal="125" zoomScalePageLayoutView="125" workbookViewId="0">
      <selection activeCell="B42" sqref="B42:B43"/>
    </sheetView>
  </sheetViews>
  <sheetFormatPr defaultColWidth="9.1796875" defaultRowHeight="14.5" x14ac:dyDescent="0.35"/>
  <cols>
    <col min="1" max="1" width="14.36328125" style="4" customWidth="1"/>
    <col min="2" max="2" width="21.08984375" style="4" customWidth="1"/>
    <col min="3" max="3" width="12.453125" style="4" customWidth="1"/>
    <col min="4" max="4" width="9.1796875" style="4"/>
    <col min="5" max="5" width="11" style="4" customWidth="1"/>
    <col min="6" max="6" width="15.90625" style="4" bestFit="1" customWidth="1"/>
    <col min="7" max="7" width="9.1796875" style="4"/>
    <col min="8" max="8" width="16.453125" style="4" bestFit="1" customWidth="1"/>
    <col min="9" max="9" width="11.90625" style="4" bestFit="1" customWidth="1"/>
    <col min="10" max="10" width="10.1796875" style="4" customWidth="1"/>
    <col min="11" max="16384" width="9.1796875" style="4"/>
  </cols>
  <sheetData>
    <row r="1" spans="1:12" s="3" customFormat="1" ht="23.5" x14ac:dyDescent="0.55000000000000004">
      <c r="A1" s="1" t="s">
        <v>0</v>
      </c>
      <c r="B1" s="2"/>
      <c r="C1" s="1" t="s">
        <v>1</v>
      </c>
    </row>
    <row r="2" spans="1:12" x14ac:dyDescent="0.35">
      <c r="B2" t="s">
        <v>2</v>
      </c>
    </row>
    <row r="3" spans="1:12" x14ac:dyDescent="0.35">
      <c r="A3" t="s">
        <v>3</v>
      </c>
      <c r="B3" s="9">
        <v>42806</v>
      </c>
    </row>
    <row r="4" spans="1:12" ht="15" x14ac:dyDescent="0.2">
      <c r="A4" s="5" t="s">
        <v>4</v>
      </c>
      <c r="B4" s="4" t="s">
        <v>5</v>
      </c>
    </row>
    <row r="5" spans="1:12" x14ac:dyDescent="0.35">
      <c r="A5" t="s">
        <v>6</v>
      </c>
      <c r="B5" s="4" t="s">
        <v>7</v>
      </c>
      <c r="D5"/>
    </row>
    <row r="6" spans="1:12" ht="15" x14ac:dyDescent="0.2">
      <c r="A6" s="5" t="s">
        <v>8</v>
      </c>
      <c r="B6" s="4" t="s">
        <v>67</v>
      </c>
      <c r="D6"/>
    </row>
    <row r="8" spans="1:12" s="7" customFormat="1" ht="15" x14ac:dyDescent="0.2">
      <c r="A8" s="6" t="s">
        <v>9</v>
      </c>
    </row>
    <row r="9" spans="1:12" s="7" customFormat="1" ht="15" x14ac:dyDescent="0.2">
      <c r="A9" s="6"/>
    </row>
    <row r="10" spans="1:12" s="8" customFormat="1" ht="15" x14ac:dyDescent="0.2">
      <c r="A10" s="8" t="s">
        <v>10</v>
      </c>
      <c r="B10" s="8" t="s">
        <v>11</v>
      </c>
      <c r="C10" s="8" t="s">
        <v>12</v>
      </c>
      <c r="D10" s="8" t="s">
        <v>13</v>
      </c>
      <c r="E10" s="8" t="s">
        <v>14</v>
      </c>
      <c r="F10" s="8" t="s">
        <v>15</v>
      </c>
      <c r="G10" s="8" t="s">
        <v>16</v>
      </c>
      <c r="H10" s="8" t="s">
        <v>17</v>
      </c>
      <c r="I10" s="8" t="s">
        <v>18</v>
      </c>
      <c r="J10" s="8" t="s">
        <v>19</v>
      </c>
      <c r="K10" s="8" t="s">
        <v>20</v>
      </c>
    </row>
    <row r="11" spans="1:12" ht="15" x14ac:dyDescent="0.2">
      <c r="A11" s="4" t="s">
        <v>38</v>
      </c>
      <c r="B11" s="4" t="s">
        <v>40</v>
      </c>
      <c r="C11" s="4" t="s">
        <v>41</v>
      </c>
      <c r="D11" s="4">
        <v>94.56</v>
      </c>
      <c r="E11" s="4">
        <v>2</v>
      </c>
      <c r="F11" s="4">
        <f t="shared" ref="F11:F25" si="0">D11+E11</f>
        <v>96.56</v>
      </c>
      <c r="G11" s="4">
        <v>98.22</v>
      </c>
      <c r="H11" s="4">
        <v>2</v>
      </c>
      <c r="I11" s="4">
        <f t="shared" ref="I11:I22" si="1">G11+H11</f>
        <v>100.22</v>
      </c>
      <c r="J11" s="10">
        <f t="shared" ref="J11:J22" si="2">IF(F11&lt;I11,F11,I11)</f>
        <v>96.56</v>
      </c>
      <c r="K11" s="4">
        <v>1</v>
      </c>
    </row>
    <row r="12" spans="1:12" ht="15" x14ac:dyDescent="0.2">
      <c r="A12" s="4" t="s">
        <v>39</v>
      </c>
      <c r="B12" s="4" t="s">
        <v>22</v>
      </c>
      <c r="C12" s="4" t="s">
        <v>23</v>
      </c>
      <c r="D12" s="4">
        <v>98.81</v>
      </c>
      <c r="E12" s="4">
        <v>6</v>
      </c>
      <c r="F12" s="4">
        <f t="shared" si="0"/>
        <v>104.81</v>
      </c>
      <c r="G12" s="4">
        <v>98.43</v>
      </c>
      <c r="H12" s="4">
        <v>2</v>
      </c>
      <c r="I12" s="4">
        <f t="shared" si="1"/>
        <v>100.43</v>
      </c>
      <c r="J12" s="10">
        <f t="shared" si="2"/>
        <v>100.43</v>
      </c>
      <c r="K12" s="4">
        <v>1</v>
      </c>
      <c r="L12" s="5"/>
    </row>
    <row r="13" spans="1:12" ht="15" x14ac:dyDescent="0.2">
      <c r="A13" s="4" t="s">
        <v>49</v>
      </c>
      <c r="B13" s="4" t="s">
        <v>50</v>
      </c>
      <c r="C13" s="4" t="s">
        <v>51</v>
      </c>
      <c r="D13" s="4">
        <v>102.06</v>
      </c>
      <c r="E13" s="4">
        <v>2</v>
      </c>
      <c r="F13" s="4">
        <f t="shared" si="0"/>
        <v>104.06</v>
      </c>
      <c r="G13" s="4">
        <v>105.7</v>
      </c>
      <c r="H13" s="4">
        <v>0</v>
      </c>
      <c r="I13" s="10">
        <f t="shared" si="1"/>
        <v>105.7</v>
      </c>
      <c r="J13" s="10">
        <f t="shared" si="2"/>
        <v>104.06</v>
      </c>
      <c r="K13" s="4">
        <v>1</v>
      </c>
    </row>
    <row r="14" spans="1:12" ht="15" x14ac:dyDescent="0.2">
      <c r="A14" s="4" t="s">
        <v>46</v>
      </c>
      <c r="B14" s="4" t="s">
        <v>47</v>
      </c>
      <c r="C14" s="4" t="s">
        <v>48</v>
      </c>
      <c r="D14" s="4">
        <v>107.39</v>
      </c>
      <c r="E14" s="4">
        <v>2</v>
      </c>
      <c r="F14" s="4">
        <f t="shared" si="0"/>
        <v>109.39</v>
      </c>
      <c r="G14" s="4">
        <v>104.48</v>
      </c>
      <c r="H14" s="4">
        <v>2</v>
      </c>
      <c r="I14" s="4">
        <f t="shared" si="1"/>
        <v>106.48</v>
      </c>
      <c r="J14" s="10">
        <f t="shared" si="2"/>
        <v>106.48</v>
      </c>
      <c r="K14" s="4">
        <v>1</v>
      </c>
    </row>
    <row r="15" spans="1:12" ht="15" x14ac:dyDescent="0.2">
      <c r="A15" s="4" t="s">
        <v>38</v>
      </c>
      <c r="B15" s="4" t="s">
        <v>24</v>
      </c>
      <c r="C15" s="4" t="s">
        <v>25</v>
      </c>
      <c r="D15" s="4">
        <v>110.9</v>
      </c>
      <c r="E15" s="4">
        <v>0</v>
      </c>
      <c r="F15" s="10">
        <f t="shared" si="0"/>
        <v>110.9</v>
      </c>
      <c r="G15" s="4">
        <v>105.23</v>
      </c>
      <c r="H15" s="4">
        <v>2</v>
      </c>
      <c r="I15" s="4">
        <f t="shared" si="1"/>
        <v>107.23</v>
      </c>
      <c r="J15" s="10">
        <f t="shared" si="2"/>
        <v>107.23</v>
      </c>
      <c r="K15" s="4">
        <v>2</v>
      </c>
    </row>
    <row r="16" spans="1:12" ht="15" x14ac:dyDescent="0.2">
      <c r="A16" s="4" t="s">
        <v>38</v>
      </c>
      <c r="B16" s="4" t="s">
        <v>26</v>
      </c>
      <c r="C16" s="4" t="s">
        <v>27</v>
      </c>
      <c r="D16" s="4">
        <v>113.92</v>
      </c>
      <c r="E16" s="4">
        <v>6</v>
      </c>
      <c r="F16" s="4">
        <f t="shared" si="0"/>
        <v>119.92</v>
      </c>
      <c r="G16" s="4">
        <v>112.01</v>
      </c>
      <c r="H16" s="4">
        <v>2</v>
      </c>
      <c r="I16" s="4">
        <f t="shared" si="1"/>
        <v>114.01</v>
      </c>
      <c r="J16" s="10">
        <f t="shared" si="2"/>
        <v>114.01</v>
      </c>
      <c r="K16" s="4">
        <v>3</v>
      </c>
    </row>
    <row r="17" spans="1:11" ht="15" x14ac:dyDescent="0.2">
      <c r="A17" s="4" t="s">
        <v>42</v>
      </c>
      <c r="B17" s="4" t="s">
        <v>24</v>
      </c>
      <c r="C17" s="4" t="s">
        <v>43</v>
      </c>
      <c r="D17" s="4">
        <v>125.24</v>
      </c>
      <c r="E17" s="4">
        <v>4</v>
      </c>
      <c r="F17" s="4">
        <f t="shared" si="0"/>
        <v>129.24</v>
      </c>
      <c r="G17" s="4">
        <v>117.61</v>
      </c>
      <c r="H17" s="4">
        <v>2</v>
      </c>
      <c r="I17" s="4">
        <f t="shared" si="1"/>
        <v>119.61</v>
      </c>
      <c r="J17" s="10">
        <f t="shared" si="2"/>
        <v>119.61</v>
      </c>
      <c r="K17" s="4">
        <v>1</v>
      </c>
    </row>
    <row r="18" spans="1:11" ht="15" x14ac:dyDescent="0.2">
      <c r="A18" s="4" t="s">
        <v>34</v>
      </c>
      <c r="B18" s="4" t="s">
        <v>32</v>
      </c>
      <c r="C18" s="4" t="s">
        <v>33</v>
      </c>
      <c r="D18" s="4">
        <v>134.77000000000001</v>
      </c>
      <c r="E18" s="4">
        <v>4</v>
      </c>
      <c r="F18" s="4">
        <f t="shared" si="0"/>
        <v>138.77000000000001</v>
      </c>
      <c r="G18" s="4">
        <v>134.85</v>
      </c>
      <c r="H18" s="4">
        <v>0</v>
      </c>
      <c r="I18" s="4">
        <f t="shared" si="1"/>
        <v>134.85</v>
      </c>
      <c r="J18" s="10">
        <f t="shared" si="2"/>
        <v>134.85</v>
      </c>
      <c r="K18" s="4">
        <v>1</v>
      </c>
    </row>
    <row r="19" spans="1:11" ht="15" x14ac:dyDescent="0.2">
      <c r="A19" s="4" t="s">
        <v>34</v>
      </c>
      <c r="B19" s="4" t="s">
        <v>35</v>
      </c>
      <c r="C19" s="4" t="s">
        <v>36</v>
      </c>
      <c r="D19" s="4">
        <v>134</v>
      </c>
      <c r="E19" s="4">
        <v>2</v>
      </c>
      <c r="F19" s="10">
        <f t="shared" si="0"/>
        <v>136</v>
      </c>
      <c r="G19" s="4">
        <v>138.88999999999999</v>
      </c>
      <c r="H19" s="4">
        <v>4</v>
      </c>
      <c r="I19" s="4">
        <f t="shared" si="1"/>
        <v>142.88999999999999</v>
      </c>
      <c r="J19" s="10">
        <f t="shared" si="2"/>
        <v>136</v>
      </c>
      <c r="K19" s="4">
        <v>2</v>
      </c>
    </row>
    <row r="20" spans="1:11" ht="15" x14ac:dyDescent="0.2">
      <c r="A20" s="4" t="s">
        <v>34</v>
      </c>
      <c r="B20" s="4" t="s">
        <v>28</v>
      </c>
      <c r="C20" s="4" t="s">
        <v>29</v>
      </c>
      <c r="D20" s="4">
        <v>142.38999999999999</v>
      </c>
      <c r="E20" s="4">
        <v>4</v>
      </c>
      <c r="F20" s="4">
        <f t="shared" si="0"/>
        <v>146.38999999999999</v>
      </c>
      <c r="G20" s="4">
        <v>133.86000000000001</v>
      </c>
      <c r="H20" s="4">
        <v>104</v>
      </c>
      <c r="I20" s="4">
        <f t="shared" si="1"/>
        <v>237.86</v>
      </c>
      <c r="J20" s="10">
        <f t="shared" si="2"/>
        <v>146.38999999999999</v>
      </c>
      <c r="K20" s="4">
        <v>3</v>
      </c>
    </row>
    <row r="21" spans="1:11" ht="15" x14ac:dyDescent="0.2">
      <c r="A21" s="4" t="s">
        <v>66</v>
      </c>
      <c r="B21" s="4" t="s">
        <v>44</v>
      </c>
      <c r="C21" s="4" t="s">
        <v>45</v>
      </c>
      <c r="D21" s="4">
        <v>143.57</v>
      </c>
      <c r="E21" s="4">
        <v>10</v>
      </c>
      <c r="F21" s="4">
        <f t="shared" si="0"/>
        <v>153.57</v>
      </c>
      <c r="G21" s="4">
        <v>145.25</v>
      </c>
      <c r="H21" s="4">
        <v>52</v>
      </c>
      <c r="I21" s="4">
        <f t="shared" si="1"/>
        <v>197.25</v>
      </c>
      <c r="J21" s="10">
        <f t="shared" si="2"/>
        <v>153.57</v>
      </c>
      <c r="K21" s="4">
        <v>1</v>
      </c>
    </row>
    <row r="22" spans="1:11" ht="15" x14ac:dyDescent="0.2">
      <c r="A22" s="4" t="s">
        <v>21</v>
      </c>
      <c r="B22" s="4" t="s">
        <v>22</v>
      </c>
      <c r="C22" s="4" t="s">
        <v>31</v>
      </c>
      <c r="D22" s="4">
        <v>110.25</v>
      </c>
      <c r="E22" s="4">
        <v>50</v>
      </c>
      <c r="F22" s="4">
        <f t="shared" si="0"/>
        <v>160.25</v>
      </c>
      <c r="G22" s="4">
        <v>111.12</v>
      </c>
      <c r="H22" s="4">
        <v>50</v>
      </c>
      <c r="I22" s="4">
        <f t="shared" si="1"/>
        <v>161.12</v>
      </c>
      <c r="J22" s="10">
        <f t="shared" si="2"/>
        <v>160.25</v>
      </c>
      <c r="K22" s="4">
        <v>1</v>
      </c>
    </row>
    <row r="23" spans="1:11" ht="15" x14ac:dyDescent="0.2">
      <c r="A23" s="4" t="s">
        <v>30</v>
      </c>
      <c r="B23" s="4" t="s">
        <v>37</v>
      </c>
      <c r="D23" s="4">
        <v>177.8</v>
      </c>
      <c r="E23" s="4">
        <v>150</v>
      </c>
      <c r="F23" s="10">
        <f t="shared" si="0"/>
        <v>327.8</v>
      </c>
      <c r="J23" s="10">
        <f>F23</f>
        <v>327.8</v>
      </c>
      <c r="K23" s="4">
        <v>1</v>
      </c>
    </row>
    <row r="24" spans="1:11" ht="15" customHeight="1" x14ac:dyDescent="0.2">
      <c r="A24" s="4" t="s">
        <v>54</v>
      </c>
      <c r="B24" s="4" t="s">
        <v>55</v>
      </c>
      <c r="C24" s="4" t="s">
        <v>56</v>
      </c>
      <c r="D24" s="4">
        <v>168.96</v>
      </c>
      <c r="E24" s="4">
        <v>258</v>
      </c>
      <c r="F24" s="4">
        <f t="shared" si="0"/>
        <v>426.96000000000004</v>
      </c>
      <c r="G24" s="4">
        <v>176.63</v>
      </c>
      <c r="H24" s="4">
        <v>208</v>
      </c>
      <c r="I24" s="4">
        <f>G24+H24</f>
        <v>384.63</v>
      </c>
      <c r="J24" s="10">
        <f>IF(F24&lt;I24,F24,I24)</f>
        <v>384.63</v>
      </c>
      <c r="K24" s="4">
        <v>1</v>
      </c>
    </row>
    <row r="25" spans="1:11" ht="15" x14ac:dyDescent="0.2">
      <c r="A25" s="4" t="s">
        <v>54</v>
      </c>
      <c r="B25" s="4" t="s">
        <v>52</v>
      </c>
      <c r="C25" s="4" t="s">
        <v>53</v>
      </c>
      <c r="D25" s="4">
        <v>106.73</v>
      </c>
      <c r="E25" s="4">
        <v>700</v>
      </c>
      <c r="F25" s="4">
        <f t="shared" si="0"/>
        <v>806.73</v>
      </c>
      <c r="G25" s="4">
        <v>110.81</v>
      </c>
      <c r="H25" s="4">
        <v>604</v>
      </c>
      <c r="I25" s="4">
        <f>G25+H25</f>
        <v>714.81</v>
      </c>
      <c r="J25" s="10">
        <f>IF(F25&lt;I25,F25,I25)</f>
        <v>714.81</v>
      </c>
      <c r="K25" s="4">
        <v>2</v>
      </c>
    </row>
    <row r="26" spans="1:11" x14ac:dyDescent="0.35">
      <c r="J26" s="10"/>
    </row>
    <row r="27" spans="1:11" x14ac:dyDescent="0.35">
      <c r="J27" s="10"/>
    </row>
    <row r="29" spans="1:11" s="7" customFormat="1" x14ac:dyDescent="0.35">
      <c r="A29" s="6" t="s">
        <v>60</v>
      </c>
    </row>
    <row r="30" spans="1:11" s="7" customFormat="1" x14ac:dyDescent="0.35">
      <c r="A30" s="6"/>
    </row>
    <row r="31" spans="1:11" x14ac:dyDescent="0.35">
      <c r="A31" s="4" t="s">
        <v>59</v>
      </c>
      <c r="B31" s="4" t="s">
        <v>57</v>
      </c>
      <c r="C31" s="4" t="s">
        <v>65</v>
      </c>
    </row>
    <row r="32" spans="1:11" x14ac:dyDescent="0.35">
      <c r="A32" s="4">
        <v>135.65</v>
      </c>
      <c r="B32" s="5" t="s">
        <v>58</v>
      </c>
      <c r="C32" s="4">
        <v>1</v>
      </c>
    </row>
    <row r="33" spans="1:9" x14ac:dyDescent="0.35">
      <c r="A33" s="4">
        <v>139.12</v>
      </c>
      <c r="B33" s="5" t="s">
        <v>63</v>
      </c>
      <c r="C33" s="4">
        <v>2</v>
      </c>
    </row>
    <row r="34" spans="1:9" x14ac:dyDescent="0.35">
      <c r="A34" s="4">
        <v>141.84</v>
      </c>
      <c r="B34" s="5" t="s">
        <v>62</v>
      </c>
      <c r="C34" s="4">
        <v>3</v>
      </c>
    </row>
    <row r="35" spans="1:9" x14ac:dyDescent="0.35">
      <c r="A35" s="4">
        <v>164.65</v>
      </c>
      <c r="B35" s="5" t="s">
        <v>64</v>
      </c>
      <c r="C35" s="4">
        <v>4</v>
      </c>
    </row>
    <row r="36" spans="1:9" x14ac:dyDescent="0.35">
      <c r="A36" s="4">
        <v>219.5</v>
      </c>
      <c r="B36" s="5" t="s">
        <v>61</v>
      </c>
      <c r="C36" s="4">
        <v>5</v>
      </c>
    </row>
    <row r="39" spans="1:9" x14ac:dyDescent="0.35">
      <c r="A39" s="11" t="s">
        <v>68</v>
      </c>
      <c r="B39"/>
      <c r="C39"/>
      <c r="D39"/>
      <c r="E39"/>
      <c r="F39"/>
      <c r="G39"/>
      <c r="H39"/>
      <c r="I39"/>
    </row>
    <row r="40" spans="1:9" x14ac:dyDescent="0.35">
      <c r="A40" s="11" t="s">
        <v>69</v>
      </c>
      <c r="B40"/>
      <c r="C40"/>
      <c r="D40"/>
      <c r="E40"/>
      <c r="F40"/>
      <c r="G40"/>
      <c r="H40"/>
      <c r="I40"/>
    </row>
    <row r="41" spans="1:9" x14ac:dyDescent="0.35">
      <c r="A41" s="11" t="s">
        <v>11</v>
      </c>
      <c r="B41" s="11" t="s">
        <v>10</v>
      </c>
      <c r="C41" s="11" t="s">
        <v>70</v>
      </c>
      <c r="D41" s="11" t="s">
        <v>71</v>
      </c>
      <c r="E41" s="11" t="s">
        <v>72</v>
      </c>
      <c r="F41" s="11" t="s">
        <v>73</v>
      </c>
      <c r="G41" s="11" t="s">
        <v>74</v>
      </c>
      <c r="H41" s="11" t="s">
        <v>75</v>
      </c>
      <c r="I41" s="11" t="s">
        <v>76</v>
      </c>
    </row>
    <row r="42" spans="1:9" x14ac:dyDescent="0.35">
      <c r="A42" s="11" t="s">
        <v>77</v>
      </c>
      <c r="B42" t="s">
        <v>78</v>
      </c>
      <c r="C42">
        <v>72</v>
      </c>
      <c r="D42">
        <v>76</v>
      </c>
      <c r="E42" s="11">
        <v>72</v>
      </c>
      <c r="F42" s="11">
        <f>(72/72)*100</f>
        <v>100</v>
      </c>
      <c r="G42" s="12">
        <v>1.4576388888888889</v>
      </c>
      <c r="H42">
        <f>(((34*60)+59)/((34*60)+59))*100</f>
        <v>100</v>
      </c>
      <c r="I42">
        <v>1</v>
      </c>
    </row>
    <row r="43" spans="1:9" x14ac:dyDescent="0.35">
      <c r="A43" s="11" t="s">
        <v>79</v>
      </c>
      <c r="B43" t="s">
        <v>78</v>
      </c>
      <c r="C43">
        <v>81</v>
      </c>
      <c r="D43">
        <v>82</v>
      </c>
      <c r="E43" s="11">
        <v>81</v>
      </c>
      <c r="F43" s="11">
        <f>(81/72)*100</f>
        <v>112.5</v>
      </c>
      <c r="G43" s="12">
        <v>1.5548611111111112</v>
      </c>
      <c r="H43" s="13">
        <f>(((37*60)+19)/((34*60)+59))*100</f>
        <v>106.66984278227727</v>
      </c>
      <c r="I43">
        <v>2</v>
      </c>
    </row>
    <row r="44" spans="1:9" x14ac:dyDescent="0.35">
      <c r="A44" s="11"/>
      <c r="B44"/>
      <c r="C44"/>
      <c r="D44"/>
      <c r="E44"/>
      <c r="F44"/>
      <c r="G44"/>
      <c r="H44"/>
      <c r="I44"/>
    </row>
  </sheetData>
  <sortState ref="A11:K28">
    <sortCondition ref="A11:A28"/>
    <sortCondition ref="J11:J28"/>
  </sortState>
  <pageMargins left="0.7" right="0.7" top="0.75" bottom="0.75" header="0.3" footer="0.3"/>
  <pageSetup orientation="portrait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>Kreekhof Enterprises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Meekhof</dc:creator>
  <cp:lastModifiedBy>Jennie Goldberg</cp:lastModifiedBy>
  <dcterms:created xsi:type="dcterms:W3CDTF">2012-03-20T14:54:48Z</dcterms:created>
  <dcterms:modified xsi:type="dcterms:W3CDTF">2017-03-29T06:09:28Z</dcterms:modified>
</cp:coreProperties>
</file>